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mbeL01\Downloads\"/>
    </mc:Choice>
  </mc:AlternateContent>
  <xr:revisionPtr revIDLastSave="0" documentId="8_{E4F601F5-431B-4B55-93BD-7629ED197290}" xr6:coauthVersionLast="44" xr6:coauthVersionMax="44" xr10:uidLastSave="{00000000-0000-0000-0000-000000000000}"/>
  <bookViews>
    <workbookView xWindow="20370" yWindow="-1980" windowWidth="24240" windowHeight="13140" tabRatio="689" xr2:uid="{00000000-000D-0000-FFFF-FFFF00000000}"/>
  </bookViews>
  <sheets>
    <sheet name="2019-20 Summary" sheetId="13" r:id="rId1"/>
    <sheet name="KCC Secured Contributions" sheetId="1" r:id="rId2"/>
  </sheets>
  <definedNames>
    <definedName name="_xlnm._FilterDatabase" localSheetId="0" hidden="1">'2019-20 Summary'!#REF!</definedName>
    <definedName name="_xlnm._FilterDatabase" localSheetId="1" hidden="1">'KCC Secured Contributions'!$B$5:$J$229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3" l="1"/>
  <c r="M36" i="13"/>
  <c r="L36" i="13"/>
  <c r="K36" i="13"/>
  <c r="J36" i="13"/>
  <c r="I36" i="13"/>
  <c r="H36" i="13"/>
  <c r="G36" i="13"/>
  <c r="F36" i="13"/>
  <c r="E36" i="13"/>
  <c r="D36" i="13"/>
  <c r="C36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N9" i="13"/>
  <c r="M9" i="13"/>
  <c r="L9" i="13"/>
  <c r="K9" i="13"/>
  <c r="J9" i="13"/>
  <c r="I9" i="13"/>
  <c r="H9" i="13"/>
  <c r="G9" i="13"/>
  <c r="F9" i="13"/>
  <c r="E9" i="13"/>
  <c r="D9" i="13"/>
  <c r="C9" i="13"/>
  <c r="N8" i="13"/>
  <c r="M8" i="13"/>
  <c r="L8" i="13"/>
  <c r="K8" i="13"/>
  <c r="J8" i="13"/>
  <c r="I8" i="13"/>
  <c r="H8" i="13"/>
  <c r="G8" i="13"/>
  <c r="F8" i="13"/>
  <c r="E8" i="13"/>
  <c r="D8" i="13"/>
  <c r="C8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J441" i="1"/>
  <c r="I441" i="1"/>
  <c r="J433" i="1"/>
  <c r="I433" i="1"/>
  <c r="J429" i="1"/>
  <c r="I429" i="1"/>
  <c r="J425" i="1"/>
  <c r="I425" i="1"/>
  <c r="J420" i="1"/>
  <c r="I420" i="1"/>
  <c r="J416" i="1"/>
  <c r="I416" i="1"/>
  <c r="J409" i="1"/>
  <c r="I409" i="1"/>
  <c r="J404" i="1"/>
  <c r="I404" i="1"/>
  <c r="J393" i="1"/>
  <c r="I393" i="1"/>
  <c r="J391" i="1"/>
  <c r="I391" i="1"/>
  <c r="J389" i="1"/>
  <c r="I389" i="1"/>
  <c r="J386" i="1"/>
  <c r="I386" i="1"/>
  <c r="J378" i="1"/>
  <c r="I378" i="1"/>
  <c r="J371" i="1"/>
  <c r="I371" i="1"/>
  <c r="J363" i="1"/>
  <c r="I363" i="1"/>
  <c r="J361" i="1"/>
  <c r="I361" i="1"/>
  <c r="J352" i="1"/>
  <c r="I352" i="1"/>
  <c r="J343" i="1"/>
  <c r="I343" i="1"/>
  <c r="J334" i="1"/>
  <c r="I334" i="1"/>
  <c r="J323" i="1"/>
  <c r="I323" i="1"/>
  <c r="J317" i="1"/>
  <c r="I317" i="1"/>
  <c r="J314" i="1"/>
  <c r="I314" i="1"/>
  <c r="J312" i="1"/>
  <c r="I312" i="1"/>
  <c r="J306" i="1"/>
  <c r="I306" i="1"/>
  <c r="J298" i="1"/>
  <c r="I298" i="1"/>
  <c r="J296" i="1"/>
  <c r="I296" i="1"/>
  <c r="J294" i="1"/>
  <c r="I294" i="1"/>
  <c r="J292" i="1"/>
  <c r="I292" i="1"/>
  <c r="J287" i="1"/>
  <c r="I287" i="1"/>
  <c r="J284" i="1"/>
  <c r="I284" i="1"/>
  <c r="J282" i="1"/>
  <c r="I282" i="1"/>
  <c r="J279" i="1"/>
  <c r="I279" i="1"/>
  <c r="J275" i="1"/>
  <c r="J280" i="1" s="1"/>
  <c r="I275" i="1"/>
  <c r="I280" i="1" s="1"/>
  <c r="J266" i="1"/>
  <c r="I266" i="1"/>
  <c r="J263" i="1"/>
  <c r="I263" i="1"/>
  <c r="J258" i="1"/>
  <c r="I258" i="1"/>
  <c r="J253" i="1"/>
  <c r="I253" i="1"/>
  <c r="J248" i="1"/>
  <c r="I248" i="1"/>
  <c r="J244" i="1"/>
  <c r="I244" i="1"/>
  <c r="J230" i="1"/>
  <c r="I230" i="1"/>
  <c r="J225" i="1"/>
  <c r="I225" i="1"/>
  <c r="J219" i="1"/>
  <c r="I219" i="1"/>
  <c r="J214" i="1"/>
  <c r="I214" i="1"/>
  <c r="J211" i="1"/>
  <c r="I211" i="1"/>
  <c r="J202" i="1"/>
  <c r="I202" i="1"/>
  <c r="J200" i="1"/>
  <c r="I200" i="1"/>
  <c r="J198" i="1"/>
  <c r="I198" i="1"/>
  <c r="J195" i="1"/>
  <c r="I195" i="1"/>
  <c r="J192" i="1"/>
  <c r="I192" i="1"/>
  <c r="J190" i="1"/>
  <c r="I190" i="1"/>
  <c r="J188" i="1"/>
  <c r="I188" i="1"/>
  <c r="J178" i="1"/>
  <c r="I178" i="1"/>
  <c r="J173" i="1"/>
  <c r="I173" i="1"/>
  <c r="J167" i="1"/>
  <c r="I167" i="1"/>
  <c r="J160" i="1"/>
  <c r="I160" i="1"/>
  <c r="J153" i="1"/>
  <c r="I153" i="1"/>
  <c r="J146" i="1"/>
  <c r="I146" i="1"/>
  <c r="J139" i="1"/>
  <c r="I139" i="1"/>
  <c r="J129" i="1"/>
  <c r="I129" i="1"/>
  <c r="J122" i="1"/>
  <c r="I122" i="1"/>
  <c r="J116" i="1"/>
  <c r="I116" i="1"/>
  <c r="J110" i="1"/>
  <c r="I110" i="1"/>
  <c r="J108" i="1"/>
  <c r="I108" i="1"/>
  <c r="J106" i="1"/>
  <c r="I106" i="1"/>
  <c r="J91" i="1"/>
  <c r="I91" i="1"/>
  <c r="J86" i="1"/>
  <c r="I86" i="1"/>
  <c r="J84" i="1"/>
  <c r="I84" i="1"/>
  <c r="J82" i="1"/>
  <c r="I82" i="1"/>
  <c r="J75" i="1"/>
  <c r="I75" i="1"/>
  <c r="J46" i="1"/>
  <c r="I46" i="1"/>
  <c r="J41" i="1"/>
  <c r="I41" i="1"/>
  <c r="J34" i="1"/>
  <c r="I34" i="1"/>
  <c r="J25" i="1"/>
  <c r="I25" i="1"/>
  <c r="J11" i="1"/>
  <c r="I11" i="1"/>
  <c r="J8" i="1"/>
  <c r="I8" i="1"/>
  <c r="I249" i="1" l="1"/>
  <c r="I267" i="1"/>
  <c r="J267" i="1"/>
  <c r="J324" i="1"/>
  <c r="J249" i="1"/>
  <c r="I324" i="1"/>
  <c r="I87" i="1"/>
  <c r="I288" i="1"/>
  <c r="J87" i="1"/>
  <c r="J168" i="1"/>
  <c r="J288" i="1"/>
  <c r="J130" i="1"/>
  <c r="I130" i="1"/>
  <c r="I168" i="1"/>
  <c r="I379" i="1"/>
  <c r="I442" i="1"/>
  <c r="J379" i="1"/>
  <c r="J442" i="1"/>
  <c r="I220" i="1"/>
  <c r="J220" i="1"/>
  <c r="K246" i="1"/>
  <c r="K247" i="1"/>
  <c r="K250" i="1"/>
  <c r="K251" i="1"/>
  <c r="K252" i="1"/>
  <c r="K254" i="1"/>
  <c r="K255" i="1"/>
  <c r="K256" i="1"/>
  <c r="K257" i="1"/>
  <c r="K259" i="1"/>
  <c r="K260" i="1"/>
  <c r="K261" i="1"/>
  <c r="K262" i="1"/>
  <c r="K264" i="1"/>
  <c r="K265" i="1"/>
  <c r="K268" i="1"/>
  <c r="K269" i="1"/>
  <c r="K270" i="1"/>
  <c r="K271" i="1"/>
  <c r="K272" i="1"/>
  <c r="K273" i="1"/>
  <c r="K274" i="1"/>
  <c r="K276" i="1"/>
  <c r="K277" i="1"/>
  <c r="K278" i="1"/>
  <c r="K281" i="1"/>
  <c r="K283" i="1"/>
  <c r="K285" i="1"/>
  <c r="K286" i="1"/>
  <c r="K289" i="1"/>
  <c r="K290" i="1"/>
  <c r="K291" i="1"/>
  <c r="K293" i="1"/>
  <c r="K295" i="1"/>
  <c r="K297" i="1"/>
  <c r="K299" i="1"/>
  <c r="K300" i="1"/>
  <c r="K301" i="1"/>
  <c r="K302" i="1"/>
  <c r="K303" i="1"/>
  <c r="K304" i="1"/>
  <c r="K305" i="1"/>
  <c r="K307" i="1"/>
  <c r="K308" i="1"/>
  <c r="K309" i="1"/>
  <c r="K310" i="1"/>
  <c r="K311" i="1"/>
  <c r="K313" i="1"/>
  <c r="K315" i="1"/>
  <c r="K316" i="1"/>
  <c r="K318" i="1"/>
  <c r="K319" i="1"/>
  <c r="K320" i="1"/>
  <c r="K321" i="1"/>
  <c r="K322" i="1"/>
  <c r="K325" i="1"/>
  <c r="K326" i="1"/>
  <c r="K327" i="1"/>
  <c r="K328" i="1"/>
  <c r="K329" i="1"/>
  <c r="K330" i="1"/>
  <c r="K331" i="1"/>
  <c r="K332" i="1"/>
  <c r="K333" i="1"/>
  <c r="K335" i="1"/>
  <c r="K336" i="1"/>
  <c r="K337" i="1"/>
  <c r="K338" i="1"/>
  <c r="K339" i="1"/>
  <c r="K340" i="1"/>
  <c r="K341" i="1"/>
  <c r="K342" i="1"/>
  <c r="K344" i="1"/>
  <c r="K345" i="1"/>
  <c r="K346" i="1"/>
  <c r="K347" i="1"/>
  <c r="K348" i="1"/>
  <c r="K349" i="1"/>
  <c r="K350" i="1"/>
  <c r="K351" i="1"/>
  <c r="K353" i="1"/>
  <c r="K354" i="1"/>
  <c r="K355" i="1"/>
  <c r="K356" i="1"/>
  <c r="K357" i="1"/>
  <c r="K358" i="1"/>
  <c r="K359" i="1"/>
  <c r="K360" i="1"/>
  <c r="K362" i="1"/>
  <c r="K364" i="1"/>
  <c r="K365" i="1"/>
  <c r="K366" i="1"/>
  <c r="K367" i="1"/>
  <c r="K368" i="1"/>
  <c r="K369" i="1"/>
  <c r="K370" i="1"/>
  <c r="K372" i="1"/>
  <c r="K373" i="1"/>
  <c r="K374" i="1"/>
  <c r="K375" i="1"/>
  <c r="K376" i="1"/>
  <c r="K377" i="1"/>
  <c r="K380" i="1"/>
  <c r="K381" i="1"/>
  <c r="K382" i="1"/>
  <c r="K383" i="1"/>
  <c r="K384" i="1"/>
  <c r="K385" i="1"/>
  <c r="K387" i="1"/>
  <c r="K388" i="1"/>
  <c r="K390" i="1"/>
  <c r="K392" i="1"/>
  <c r="K394" i="1"/>
  <c r="K395" i="1"/>
  <c r="K396" i="1"/>
  <c r="K397" i="1"/>
  <c r="K398" i="1"/>
  <c r="K399" i="1"/>
  <c r="K400" i="1"/>
  <c r="K401" i="1"/>
  <c r="K402" i="1"/>
  <c r="K403" i="1"/>
  <c r="K405" i="1"/>
  <c r="K406" i="1"/>
  <c r="K407" i="1"/>
  <c r="K408" i="1"/>
  <c r="K410" i="1"/>
  <c r="K411" i="1"/>
  <c r="K412" i="1"/>
  <c r="K413" i="1"/>
  <c r="K414" i="1"/>
  <c r="K415" i="1"/>
  <c r="K417" i="1"/>
  <c r="K418" i="1"/>
  <c r="K419" i="1"/>
  <c r="K421" i="1"/>
  <c r="K422" i="1"/>
  <c r="K423" i="1"/>
  <c r="K424" i="1"/>
  <c r="K426" i="1"/>
  <c r="K427" i="1"/>
  <c r="K428" i="1"/>
  <c r="K430" i="1"/>
  <c r="K431" i="1"/>
  <c r="K432" i="1"/>
  <c r="K434" i="1"/>
  <c r="K435" i="1"/>
  <c r="K436" i="1"/>
  <c r="K437" i="1"/>
  <c r="K438" i="1"/>
  <c r="K439" i="1"/>
  <c r="K440" i="1"/>
  <c r="K204" i="1"/>
  <c r="K205" i="1"/>
  <c r="K206" i="1"/>
  <c r="K207" i="1"/>
  <c r="K208" i="1"/>
  <c r="K209" i="1"/>
  <c r="K210" i="1"/>
  <c r="K212" i="1"/>
  <c r="K213" i="1"/>
  <c r="K215" i="1"/>
  <c r="K216" i="1"/>
  <c r="K217" i="1"/>
  <c r="K218" i="1"/>
  <c r="K120" i="1"/>
  <c r="K121" i="1"/>
  <c r="K123" i="1"/>
  <c r="K124" i="1"/>
  <c r="K125" i="1"/>
  <c r="K88" i="1"/>
  <c r="K89" i="1"/>
  <c r="K90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7" i="1"/>
  <c r="K109" i="1"/>
  <c r="K111" i="1"/>
  <c r="K112" i="1"/>
  <c r="K113" i="1"/>
  <c r="K114" i="1"/>
  <c r="K115" i="1"/>
  <c r="K117" i="1"/>
  <c r="K118" i="1"/>
  <c r="K119" i="1"/>
  <c r="K85" i="1"/>
  <c r="K83" i="1"/>
  <c r="K81" i="1"/>
  <c r="K80" i="1"/>
  <c r="K79" i="1"/>
  <c r="K78" i="1"/>
  <c r="K77" i="1"/>
  <c r="K76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5" i="1"/>
  <c r="K44" i="1"/>
  <c r="K43" i="1"/>
  <c r="K42" i="1"/>
  <c r="K40" i="1"/>
  <c r="K39" i="1"/>
  <c r="K38" i="1"/>
  <c r="K37" i="1"/>
  <c r="K36" i="1"/>
  <c r="K35" i="1"/>
  <c r="K33" i="1"/>
  <c r="K32" i="1"/>
  <c r="K31" i="1"/>
  <c r="K30" i="1"/>
  <c r="K29" i="1"/>
  <c r="K28" i="1"/>
  <c r="K27" i="1"/>
  <c r="K26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0" i="1"/>
  <c r="K9" i="1"/>
  <c r="K7" i="1"/>
  <c r="K6" i="1"/>
  <c r="J443" i="1" l="1"/>
  <c r="I443" i="1"/>
  <c r="F20" i="13"/>
  <c r="F37" i="13" l="1"/>
  <c r="K126" i="1" l="1"/>
  <c r="K127" i="1"/>
  <c r="K128" i="1"/>
  <c r="K131" i="1"/>
  <c r="K132" i="1"/>
  <c r="K133" i="1"/>
  <c r="K134" i="1"/>
  <c r="K135" i="1"/>
  <c r="K136" i="1"/>
  <c r="K137" i="1"/>
  <c r="K138" i="1"/>
  <c r="K140" i="1"/>
  <c r="K141" i="1"/>
  <c r="K142" i="1"/>
  <c r="K143" i="1"/>
  <c r="K144" i="1"/>
  <c r="K145" i="1"/>
  <c r="K147" i="1"/>
  <c r="K148" i="1"/>
  <c r="K149" i="1"/>
  <c r="K150" i="1"/>
  <c r="K151" i="1"/>
  <c r="K152" i="1"/>
  <c r="K154" i="1"/>
  <c r="K155" i="1"/>
  <c r="K156" i="1"/>
  <c r="K157" i="1"/>
  <c r="K158" i="1"/>
  <c r="K159" i="1"/>
  <c r="K161" i="1"/>
  <c r="K162" i="1"/>
  <c r="K163" i="1"/>
  <c r="K164" i="1"/>
  <c r="K165" i="1"/>
  <c r="K166" i="1"/>
  <c r="K169" i="1"/>
  <c r="K170" i="1"/>
  <c r="K171" i="1"/>
  <c r="K172" i="1"/>
  <c r="K174" i="1"/>
  <c r="K175" i="1"/>
  <c r="K176" i="1"/>
  <c r="K177" i="1"/>
  <c r="K179" i="1"/>
  <c r="K180" i="1"/>
  <c r="K181" i="1"/>
  <c r="K182" i="1"/>
  <c r="K183" i="1"/>
  <c r="K184" i="1"/>
  <c r="K185" i="1"/>
  <c r="K186" i="1"/>
  <c r="K187" i="1"/>
  <c r="K189" i="1"/>
  <c r="K191" i="1"/>
  <c r="K193" i="1"/>
  <c r="K194" i="1"/>
  <c r="K196" i="1"/>
  <c r="K197" i="1"/>
  <c r="K199" i="1"/>
  <c r="K201" i="1"/>
  <c r="K203" i="1"/>
  <c r="K245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29" i="1" l="1"/>
  <c r="K228" i="1"/>
  <c r="K227" i="1"/>
  <c r="K226" i="1"/>
  <c r="K224" i="1"/>
  <c r="K223" i="1"/>
  <c r="K222" i="1"/>
  <c r="K221" i="1"/>
  <c r="O13" i="13" l="1"/>
  <c r="O16" i="13"/>
  <c r="B30" i="13"/>
  <c r="N37" i="13"/>
  <c r="O32" i="13"/>
  <c r="K37" i="13"/>
  <c r="L20" i="13"/>
  <c r="O31" i="13"/>
  <c r="B27" i="13"/>
  <c r="E37" i="13"/>
  <c r="O9" i="13"/>
  <c r="O14" i="13"/>
  <c r="B28" i="13"/>
  <c r="O28" i="13"/>
  <c r="J37" i="13"/>
  <c r="O26" i="13"/>
  <c r="B26" i="13"/>
  <c r="K20" i="13"/>
  <c r="M20" i="13"/>
  <c r="L37" i="13"/>
  <c r="N20" i="13"/>
  <c r="M37" i="13"/>
  <c r="H37" i="13"/>
  <c r="I20" i="13"/>
  <c r="O30" i="13"/>
  <c r="O33" i="13"/>
  <c r="C37" i="13"/>
  <c r="O25" i="13"/>
  <c r="B34" i="13"/>
  <c r="O15" i="13"/>
  <c r="B35" i="13"/>
  <c r="O35" i="13"/>
  <c r="O36" i="13"/>
  <c r="O19" i="13"/>
  <c r="O17" i="13"/>
  <c r="D20" i="13"/>
  <c r="I37" i="13"/>
  <c r="O10" i="13"/>
  <c r="G20" i="13"/>
  <c r="B29" i="13"/>
  <c r="B25" i="13"/>
  <c r="B20" i="13"/>
  <c r="B33" i="13"/>
  <c r="B36" i="13"/>
  <c r="O8" i="13"/>
  <c r="C20" i="13"/>
  <c r="O12" i="13"/>
  <c r="G37" i="13"/>
  <c r="E20" i="13"/>
  <c r="B31" i="13"/>
  <c r="H20" i="13"/>
  <c r="O11" i="13"/>
  <c r="O27" i="13"/>
  <c r="D37" i="13"/>
  <c r="B32" i="13"/>
  <c r="O18" i="13"/>
  <c r="O29" i="13"/>
  <c r="O34" i="13"/>
  <c r="J20" i="13"/>
  <c r="O37" i="13" l="1"/>
  <c r="O20" i="13"/>
  <c r="B3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tc={C04901EE-275C-424F-AAC9-464CD3A73E42}</author>
    <author>tc={4BC78DFC-BFC3-422E-B5E5-389F3CC0BF1C}</author>
    <author>tc={2CE7B0CE-7A2A-46E1-B135-0290CB8E14D2}</author>
    <author>tc={E07D17F6-DAB2-4430-80E7-9104BFEEB901}</author>
    <author>tc={688D4396-54BB-4F10-97B9-B713AAB5B27E}</author>
    <author>tc={84B09F60-0377-4382-950F-3F8E50273783}</author>
    <author>tc={C4FF7AF6-6A2C-4AA5-B5BF-FC4B9C0FCD42}</author>
    <author>tc={BBDF2946-BEEE-4191-B1B2-48A958268731}</author>
    <author>tc={EDE52C58-E839-48AD-9FAD-29DBF672CEF4}</author>
    <author>tc={D5126847-33B9-4B0E-A61C-025CC77FF811}</author>
    <author>tc={E0E42013-993F-4071-A39C-DBA6AD464CF8}</author>
  </authors>
  <commentList>
    <comment ref="A5" authorId="0" shapeId="0" xr:uid="{C04901EE-275C-424F-AAC9-464CD3A73E42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district in which the agreement is based</t>
      </text>
    </comment>
    <comment ref="B5" authorId="1" shapeId="0" xr:uid="{00000000-0006-0000-01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Agreement number as recorded on SMS</t>
      </text>
    </comment>
    <comment ref="C5" authorId="2" shapeId="0" xr:uid="{00000000-0006-0000-01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location of the agreement as entered in the SMS</t>
      </text>
    </comment>
    <comment ref="D5" authorId="3" shapeId="0" xr:uid="{00000000-0006-0000-01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that the agreement was entered on SMS</t>
      </text>
    </comment>
    <comment ref="E5" authorId="4" shapeId="0" xr:uid="{688D4396-54BB-4F10-97B9-B713AAB5B27E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used as the 'Signed and Sealed' date for IFS purposes. Same as 'Sealed Date' in SMS</t>
      </text>
    </comment>
    <comment ref="F5" authorId="5" shapeId="0" xr:uid="{00000000-0006-0000-0100-00000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agreement status</t>
      </text>
    </comment>
    <comment ref="G5" authorId="6" shapeId="0" xr:uid="{00000000-0006-0000-0100-000008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IFS code used for each trigger. Based on MHCLG guidance</t>
      </text>
    </comment>
    <comment ref="H5" authorId="7" shapeId="0" xr:uid="{00000000-0006-0000-0100-000009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A description of the Trigger</t>
      </text>
    </comment>
    <comment ref="I5" authorId="8" shapeId="0" xr:uid="{00000000-0006-0000-0100-00000C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transaction amount given to this contribution for IFS purposes- this may differ from the Trigger amounts in columns M-P if the trigger is split into multiple transactions</t>
      </text>
    </comment>
    <comment ref="J5" authorId="9" shapeId="0" xr:uid="{00000000-0006-0000-0100-00000D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amount of land involved for relevant triggers</t>
      </text>
    </comment>
    <comment ref="K5" authorId="10" shapeId="0" xr:uid="{00000000-0006-0000-0100-00000E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[Technical] Shows the entry number of the record within each agreement. Some agreements have many entries. Used for counting unique records.</t>
      </text>
    </comment>
  </commentList>
</comments>
</file>

<file path=xl/sharedStrings.xml><?xml version="1.0" encoding="utf-8"?>
<sst xmlns="http://schemas.openxmlformats.org/spreadsheetml/2006/main" count="2270" uniqueCount="604">
  <si>
    <t>District</t>
  </si>
  <si>
    <t>Trigger Description</t>
  </si>
  <si>
    <t>Libraries - Charing Library Bookstock</t>
  </si>
  <si>
    <t>AS/17/01674</t>
  </si>
  <si>
    <t xml:space="preserve">LIbraries - Ashford Library 1 of 2 </t>
  </si>
  <si>
    <t xml:space="preserve">LIbraries - Ashford Library 2 of 2 </t>
  </si>
  <si>
    <t>AS/17/01926</t>
  </si>
  <si>
    <t>Primary Education - Charing Primary Expansion</t>
  </si>
  <si>
    <t>Adult Education -  Ashford Gateway AE Reconfiguration  1 of 2</t>
  </si>
  <si>
    <t>Adult Education -  Ashford Gateway AE Reconfiguration  2 of 2</t>
  </si>
  <si>
    <t xml:space="preserve">Social Services -  Within Charing existing facilities 1 of 2 </t>
  </si>
  <si>
    <t xml:space="preserve">Social Services -  Within Charing existing facilities 2 of 2 </t>
  </si>
  <si>
    <t xml:space="preserve">Libraries - Charing Library bookstock 1 of 2 </t>
  </si>
  <si>
    <t xml:space="preserve">Libraries - Charing Library bookstock 2 of 2 </t>
  </si>
  <si>
    <t xml:space="preserve">Primary Education - Charing Primary Expansion 1 of 2 </t>
  </si>
  <si>
    <t xml:space="preserve">Primary Education - Charing Primary Expansion 2 of 2 </t>
  </si>
  <si>
    <t xml:space="preserve">Secondary Education - Highworth - Phase 2    1 of 2 </t>
  </si>
  <si>
    <t xml:space="preserve">Secondary Education - Highworth - Phase 2    2 of 2 </t>
  </si>
  <si>
    <t xml:space="preserve">Youth Services - Ashford Street based and community  1 of 2 </t>
  </si>
  <si>
    <t xml:space="preserve">Youth Services - Ashford Street based and community  2 of 2 </t>
  </si>
  <si>
    <t>AS/18/00098</t>
  </si>
  <si>
    <t>Primary Education - Finberry Phase 2 (Cheesemans Green) 1 of 4</t>
  </si>
  <si>
    <t>Primary Education - Finberry Phase 2 (Cheesemans Green) 3of 4</t>
  </si>
  <si>
    <t>Primary Education - Finberry Phase 2 (Cheesemans Green) 2 of 4</t>
  </si>
  <si>
    <t xml:space="preserve">Secondary Education - Norton Knatchbull Phase 1 of 4 </t>
  </si>
  <si>
    <t xml:space="preserve">Secondary Education - Norton Knatchbull Phase 2 of 4 </t>
  </si>
  <si>
    <t xml:space="preserve">Secondary Education - Norton Knatchbull Phase 3 of 4 </t>
  </si>
  <si>
    <t>AS/18/00262</t>
  </si>
  <si>
    <t>Secondary Education - Homewood Modulars - 1 of 2 - on 11th occupation</t>
  </si>
  <si>
    <t>Secondary Education - Homewood Modulars - 2 of 2 - on 22nd occupation</t>
  </si>
  <si>
    <t>Libraries - Ashford Mobile Library attending High Halden</t>
  </si>
  <si>
    <t>Primary Education - Woodchurch Primary School 1 of 2</t>
  </si>
  <si>
    <t>Primary Education - Woodchurch Primary School 2 of 2</t>
  </si>
  <si>
    <t>AS/18/00572</t>
  </si>
  <si>
    <t xml:space="preserve">Primary Education - John Wesley Primary Expansion 1 of 2 </t>
  </si>
  <si>
    <t xml:space="preserve">Primary Education - John Wesley Primary Expansion 2 of 2 </t>
  </si>
  <si>
    <t xml:space="preserve">Libraries - Ashford mobile library attending Shadoxhurst 1 of 2 </t>
  </si>
  <si>
    <t xml:space="preserve">Libraries - Ashford mobile library attending Shadoxhurst 2 of 2 </t>
  </si>
  <si>
    <t>AS/18/00652</t>
  </si>
  <si>
    <t xml:space="preserve">Secondary Education - Chilmington - further 2FE 1 of 4 </t>
  </si>
  <si>
    <t xml:space="preserve">Secondary Education - Chilmington - further 2FE 4 of 4 </t>
  </si>
  <si>
    <t xml:space="preserve">Secondary Education - Chilmington - further 2FE 2 of 4 </t>
  </si>
  <si>
    <t xml:space="preserve">Secondary Education - Chilmington - further 2FE 3 of 4 </t>
  </si>
  <si>
    <t xml:space="preserve">Social Services - Fairlawns respite Centre Ashford 1 of 4 </t>
  </si>
  <si>
    <t xml:space="preserve">Social Services - Fairlawns respite Centre Ashford 2 of 4 </t>
  </si>
  <si>
    <t xml:space="preserve">Social Services - Fairlawns respite Centre Ashford 4 of 4 </t>
  </si>
  <si>
    <t xml:space="preserve">Social Services - Fairlawns respite Centre Ashford 3 of 4 </t>
  </si>
  <si>
    <t xml:space="preserve">Adult Education - AEC Centre local to Kingsnorth 1 of 4 </t>
  </si>
  <si>
    <t xml:space="preserve">Adult Education - AEC Centre local to Kingsnorth 2 of 4 </t>
  </si>
  <si>
    <t xml:space="preserve">Adult Education - AEC Centre local to Kingsnorth 4  of 4 </t>
  </si>
  <si>
    <t xml:space="preserve">Adult Education - AEC Centre local to Kingsnorth 3 of 4 </t>
  </si>
  <si>
    <t>Primary Education  - Court Lodge Primary 2FE 1 of 4</t>
  </si>
  <si>
    <t>Primary Education  - Court Lodge Primary 2FE 2 of 4</t>
  </si>
  <si>
    <t xml:space="preserve">Primary Education  - Court Lodge Primary 2FE 3 of 4 </t>
  </si>
  <si>
    <t>Primary Education  - Court Lodge Primary 2FE 4 of 4</t>
  </si>
  <si>
    <t xml:space="preserve">Youth Services - Kingsnorth Youth outreach - additional equipment 1 0f 4 </t>
  </si>
  <si>
    <t xml:space="preserve">Youth Services - Kingsnorth Youth outreach - additional equipment 2 0f 4 </t>
  </si>
  <si>
    <t xml:space="preserve">Youth Services - Kingsnorth Youth outreach - additional equipment 40f 4 </t>
  </si>
  <si>
    <t xml:space="preserve">Youth Services - Kingsnorth Youth outreach - additional equipment 3 0f 4 </t>
  </si>
  <si>
    <t xml:space="preserve">Libraries - Stanhope Library Enhanced Services 1 of 4 </t>
  </si>
  <si>
    <t xml:space="preserve">Libraries - Stanhope Library Enhanced Services 2 of 4 </t>
  </si>
  <si>
    <t xml:space="preserve">Libraries - Stanhope Library Enhanced Services 4 of 4 </t>
  </si>
  <si>
    <t xml:space="preserve">Libraries - Stanhope Library Enhanced Services 3 of 4 </t>
  </si>
  <si>
    <t xml:space="preserve">Primary Land - Kingsnorth (Court Lodge) New Primary Land - privision of 2.05ha new PS1 of 4  </t>
  </si>
  <si>
    <t xml:space="preserve">Primary Land - Kingsnorth (Court Lodge) New Primary Land - privision of 2.05ha new PS 2 of 4  </t>
  </si>
  <si>
    <t xml:space="preserve">Primary Land - Kingsnorth (Court Lodge) New Primary Land - privision of 2.05ha new PS 3 of 4  </t>
  </si>
  <si>
    <t xml:space="preserve">Primary Land - Kingsnorth (Court Lodge) New Primary Land - provision of 2.05ha new PS 4 of 4  </t>
  </si>
  <si>
    <t>AS/18/00759</t>
  </si>
  <si>
    <t xml:space="preserve">PROW - towards Footpath works on the footpath </t>
  </si>
  <si>
    <t>Libraries -  Mobile attending St Michaels - prior 25% occupation</t>
  </si>
  <si>
    <t>Secondary Education - Norton Knatchbull car park -1 of 2 - 50% prior 25% occupation</t>
  </si>
  <si>
    <t xml:space="preserve">Secondary Education - Norton Knatchbull car park - 2 of 2 - bal 50% upon 50% occupation </t>
  </si>
  <si>
    <t>Primary Education - Tenterden Infant Sch expansion - 1 of 2 - 50% prior 25% occupation</t>
  </si>
  <si>
    <t>Primary Education - Tenterden Infant Sch expansion - 2 of 2 - bal 50% upon 50% occupation</t>
  </si>
  <si>
    <t>AS/18/01016</t>
  </si>
  <si>
    <t>PROW - the replacement of stiles with gates</t>
  </si>
  <si>
    <t>AS/19/00516</t>
  </si>
  <si>
    <t xml:space="preserve">Libraries - Ashford LIbrary Bookstock </t>
  </si>
  <si>
    <t>CA/16/01975</t>
  </si>
  <si>
    <t>Secondary Education - Barton Court Phase 1 -  prior to 1st occupation</t>
  </si>
  <si>
    <t>Library -  bookstock  Bekesbourne -  prior to 1st occupation</t>
  </si>
  <si>
    <t>Primary Education - Pilgrims Way Phase 1- prior to 1st occupation</t>
  </si>
  <si>
    <t>CA/17/00469</t>
  </si>
  <si>
    <t xml:space="preserve">Primary Education- Briary PS expansion 1 of 3 </t>
  </si>
  <si>
    <t>Primary Education- Briary PS expansion 2of 3</t>
  </si>
  <si>
    <t xml:space="preserve">Primary Education- Briary PS expansion 3 of 3 </t>
  </si>
  <si>
    <t xml:space="preserve">PROW - improvements to the surface of Bridleway CW40 </t>
  </si>
  <si>
    <t xml:space="preserve">Adult Education- Horsebridge AE Centre  1 of 2 </t>
  </si>
  <si>
    <t xml:space="preserve">Adult Education- Horsebridge AE Centre  2 of 2 </t>
  </si>
  <si>
    <t xml:space="preserve">Social Services - Whitstable Care Home and extra care housing 1 of 2 </t>
  </si>
  <si>
    <t>Social Services - Whitstable Care Home and extra care housing 2 of 2</t>
  </si>
  <si>
    <t xml:space="preserve">Youth Services - Whitstable YC additional equipment 1 of 2 </t>
  </si>
  <si>
    <t xml:space="preserve">Youth Services - Whitstable YC additional equipment 2 of 2 </t>
  </si>
  <si>
    <t xml:space="preserve">Libraries- Whitstable  Library book stock 1 of 2 </t>
  </si>
  <si>
    <t>CA/18/01280</t>
  </si>
  <si>
    <t>Libraries - Canterbury Site Specific Bookstock</t>
  </si>
  <si>
    <t>CA/18/01924</t>
  </si>
  <si>
    <t xml:space="preserve">Libraries - Canterbury Bookstock </t>
  </si>
  <si>
    <t>CA/18/02290</t>
  </si>
  <si>
    <t>Youth - IT, equipment and technology to provide outreach services</t>
  </si>
  <si>
    <t>Community Learning - Reconfiguration and expansion of service provision at Herne Bay Gateway</t>
  </si>
  <si>
    <t xml:space="preserve">Primary Education - New 2 FE Primary School in the vicinity </t>
  </si>
  <si>
    <t>Primary Land - towards a new 2FE Primary School site in the vicin</t>
  </si>
  <si>
    <t>Secondary Education - towards the expansion of a secondary school in the vicinity</t>
  </si>
  <si>
    <t>CA/18/02299</t>
  </si>
  <si>
    <t>Youth - Canterbury IT, equipment and technology to provide outreach services</t>
  </si>
  <si>
    <t xml:space="preserve">Community Learning - Herne Bay Gateway LIbs, AE,Social Care </t>
  </si>
  <si>
    <t>Primary Education - Canterbury a new 2FE Primary School in the vicinity</t>
  </si>
  <si>
    <t>Primary Land - Canterbury a new 2FE Primary School site in the vicinity</t>
  </si>
  <si>
    <t>Secondary Education Canterbury expansion and provision of add educ facilities of a local sch</t>
  </si>
  <si>
    <t>DA/18/01074</t>
  </si>
  <si>
    <t xml:space="preserve">Adult Education - Mobile and IT equip for outreach classes local to site  1 of 2 </t>
  </si>
  <si>
    <t xml:space="preserve">Adult Education - Mobile and IT equip for outreach classes local to site  2 of 2 </t>
  </si>
  <si>
    <t xml:space="preserve">Libraries - Fleetdown Library bookstock 1 of 2 </t>
  </si>
  <si>
    <t xml:space="preserve">Libraries - Fleetdown Library bookstock 2 of 2 </t>
  </si>
  <si>
    <t xml:space="preserve">Social Services - Dartford Health &amp; Social Care Hub 1 of 2 </t>
  </si>
  <si>
    <t xml:space="preserve">Social Services - Dartford Health &amp; Social Care Hub 2 of 2 </t>
  </si>
  <si>
    <t>DA/19/00575</t>
  </si>
  <si>
    <t>Community Learning - mobile and IT equipment for outreach classes</t>
  </si>
  <si>
    <t xml:space="preserve">Social Care - Health &amp; Social care hub in Dartford </t>
  </si>
  <si>
    <t xml:space="preserve">Libraries - Dartford Site specific bookstock </t>
  </si>
  <si>
    <t xml:space="preserve">Primary Land - new Primary School Land acquisition </t>
  </si>
  <si>
    <t xml:space="preserve">Secondary Education - new Secondary Sch in Stone </t>
  </si>
  <si>
    <t xml:space="preserve">Primary Education - new Primary Sch at St James Lane Pit </t>
  </si>
  <si>
    <t>Social services - Meadowside Deal Hub</t>
  </si>
  <si>
    <t>DOV/17/01345</t>
  </si>
  <si>
    <t xml:space="preserve">Libraries - Deal Library large print books 1 of 2 </t>
  </si>
  <si>
    <t xml:space="preserve">Libraries - Deal Library Large Print Books 2 of 2 </t>
  </si>
  <si>
    <t xml:space="preserve">Secondary Education - Dover Grammar Sch for Girls Phase 2 </t>
  </si>
  <si>
    <t>Primary Education - Hornbeam Primary School extra class</t>
  </si>
  <si>
    <t>DOV/17/01523</t>
  </si>
  <si>
    <t xml:space="preserve">Adult Education - Dover AEC relocation - </t>
  </si>
  <si>
    <t>Secondary Education - Dover Christ Church Phase 1</t>
  </si>
  <si>
    <t xml:space="preserve">Social Services - Dover Social Care hub </t>
  </si>
  <si>
    <t>Primary Education - White Cliffs Primary Expansion</t>
  </si>
  <si>
    <t>DOV/17/01530</t>
  </si>
  <si>
    <t xml:space="preserve">Adult Education - Deal AEC IT equipment </t>
  </si>
  <si>
    <t xml:space="preserve">Libraries - Deal Library Digital Den technology cart </t>
  </si>
  <si>
    <t xml:space="preserve">Primary Education - Deal Parochial Phase 2  -  1 0f 3 </t>
  </si>
  <si>
    <t xml:space="preserve">Primary Education - Deal Parochial Phase 2   - 3 0f 3 </t>
  </si>
  <si>
    <t xml:space="preserve">Primary Education - Deal Parochial Phase 2   -   2 0f 3 </t>
  </si>
  <si>
    <t xml:space="preserve">Secondary Education - Dover Grammar School for Girls Phase 1  - 1 of 3 </t>
  </si>
  <si>
    <t xml:space="preserve">Secondary Education - Dover Grammar School for Girls Phase 1  - 3 of 3 </t>
  </si>
  <si>
    <t xml:space="preserve">Secondary Education - Dover Grammar School for Girls Phase 1  - 2 of 3 </t>
  </si>
  <si>
    <t>DOV/18/00125</t>
  </si>
  <si>
    <t xml:space="preserve">Libraries - mobile Library attending East Studdal </t>
  </si>
  <si>
    <t>DOV/18/00242</t>
  </si>
  <si>
    <t xml:space="preserve">Libraries - Mobile Library attending Staple </t>
  </si>
  <si>
    <t>DOV/18/00682</t>
  </si>
  <si>
    <t xml:space="preserve">Libraries - Deal Libraries Digital Den technology cart </t>
  </si>
  <si>
    <t xml:space="preserve">Primary Education - Deal Parochial Phase 1 </t>
  </si>
  <si>
    <t>DOV/18/00764</t>
  </si>
  <si>
    <t xml:space="preserve">Secondary Education - Dover Grammar School for Girls expansion </t>
  </si>
  <si>
    <t xml:space="preserve">Libraries - Dover Mobile attending Mongeham Bookstock </t>
  </si>
  <si>
    <t>DOV/18/01169</t>
  </si>
  <si>
    <t xml:space="preserve">Libraries - Deal LIbrary Bookstock </t>
  </si>
  <si>
    <t>DOV/18/01322</t>
  </si>
  <si>
    <t>Libraries - Dover Discovery Hub</t>
  </si>
  <si>
    <t>DOV/19/00243</t>
  </si>
  <si>
    <t xml:space="preserve">Secondary Education-Sir Roger Manwood SS  Phase 1 expansion 1 of 2 </t>
  </si>
  <si>
    <t>Secondary Education -Secondary Education-Sir Roger Manwood SS  Phase 1 expansion 2 of 2</t>
  </si>
  <si>
    <t xml:space="preserve">Community Learning - portable equipment at classes in Sandwich 1 of 2 </t>
  </si>
  <si>
    <t xml:space="preserve">Community Learning - portable equipment at classes in Sandwich 2 of 2 </t>
  </si>
  <si>
    <t xml:space="preserve">Social Care - Sandwich Age Concern Centre 1 of 2 </t>
  </si>
  <si>
    <t xml:space="preserve">Social Care - Sandwich Age Concern Centre 2 of 2 </t>
  </si>
  <si>
    <t xml:space="preserve">Libraries - Sandwich LIbrary large print bookstock 1 of 2 </t>
  </si>
  <si>
    <t xml:space="preserve">Libraries - Sandwich LIbrary large print bookstock 2 of 2 </t>
  </si>
  <si>
    <t>DOV/19/00403</t>
  </si>
  <si>
    <t xml:space="preserve">Secondary Education - Goodwin Academy expansion </t>
  </si>
  <si>
    <t>Libraries - bookstock for the mobile Library service attending at Eastry</t>
  </si>
  <si>
    <t>Secondary Education - Dover Christ Church Academy.</t>
  </si>
  <si>
    <t>DOV/19/00669</t>
  </si>
  <si>
    <t xml:space="preserve">Community Learning - Dover Discovery Centre Adult Education Element </t>
  </si>
  <si>
    <t xml:space="preserve">Social Care - Dover Social Care Hub </t>
  </si>
  <si>
    <t xml:space="preserve">Libraries - Mobile LIbrary to Capel Le Ferne </t>
  </si>
  <si>
    <t>FH/18/1035</t>
  </si>
  <si>
    <t xml:space="preserve">Libraries - mobile Library  attending Sellindge 1 OF 2 </t>
  </si>
  <si>
    <t xml:space="preserve">Primary Education - Sellindge Primary School 1½ FE 1 OF 2 </t>
  </si>
  <si>
    <t xml:space="preserve">Primary Education - Sellindge Primary School 1½ FE 2 OF 2 </t>
  </si>
  <si>
    <t>FH/18/1305</t>
  </si>
  <si>
    <t xml:space="preserve">Social Care - Age UK Hythe Kitchen improvements </t>
  </si>
  <si>
    <t xml:space="preserve">Primary Education - New Shornecliffe Primary School </t>
  </si>
  <si>
    <t xml:space="preserve">Libraries - Hythe Library bookstock </t>
  </si>
  <si>
    <t xml:space="preserve">Community Learning - The Cube AEC additional classes </t>
  </si>
  <si>
    <t>FH/18/1404</t>
  </si>
  <si>
    <t>Social Services - Romney Marsh Day Centre and Rehabilitation Unit 1 0f 2</t>
  </si>
  <si>
    <t>Social Services - Romney Marsh Day Centre and Rehabilitation Unit 2 0f 2</t>
  </si>
  <si>
    <t xml:space="preserve">Adult Education - New Romney services equip &amp; staff 1 of 2 </t>
  </si>
  <si>
    <t>Adult Education - New Romney services equip &amp; staff 2 of 2</t>
  </si>
  <si>
    <t xml:space="preserve">Primary Education - Greatstone Primary School expansion 1 of 2 </t>
  </si>
  <si>
    <t xml:space="preserve">Primary Education - Greatstone Primary School expansion 2 of 2 </t>
  </si>
  <si>
    <t xml:space="preserve">Libraries - New Romney Library Bookstock 2 of 2 </t>
  </si>
  <si>
    <t xml:space="preserve">Libraries - New Romney Library Bookstock 1 of 2 </t>
  </si>
  <si>
    <t>GR20180651</t>
  </si>
  <si>
    <t xml:space="preserve">Primary Education - Chantry Primary School Phase 1 </t>
  </si>
  <si>
    <t xml:space="preserve">Secondary Education - Gravesend Grammar School expansion Phase 1 </t>
  </si>
  <si>
    <t xml:space="preserve">Libraries - Gravesend Library Bookstock </t>
  </si>
  <si>
    <t>GR20180797</t>
  </si>
  <si>
    <t>Primary Education - Chantry Primary Academy 1 of 2</t>
  </si>
  <si>
    <t>Primary Education - Chantry Community Academy 2 of 2</t>
  </si>
  <si>
    <t>Libraries - Bookstock at Dashwood Library - 1 of 2</t>
  </si>
  <si>
    <t>Libraries - boookstock for Dashwood Library 2 of 2</t>
  </si>
  <si>
    <t>GR20190083</t>
  </si>
  <si>
    <t xml:space="preserve">Secondary Education - Gravesend Grammar School Phase 1 expansion 1 of 2  </t>
  </si>
  <si>
    <t xml:space="preserve">Secondary Education - Gravesend Grammar School Phase 1 expansion 2 of 2 </t>
  </si>
  <si>
    <t xml:space="preserve">Libraries - Gravesend Library Bookstock 1 of 2 </t>
  </si>
  <si>
    <t xml:space="preserve">Libraries - Gravesend Library Bookstock 2 of 2 </t>
  </si>
  <si>
    <t xml:space="preserve">Secondary Education - Gravesend Grammar School Phase 1 expansion </t>
  </si>
  <si>
    <t>GR20190520</t>
  </si>
  <si>
    <t xml:space="preserve">Libraires - Kings Farm Library Bookstock </t>
  </si>
  <si>
    <t>Primary Education - Regis Manor Phase 2</t>
  </si>
  <si>
    <t>SW/18/501428</t>
  </si>
  <si>
    <t>Libraries - Boughton under Blean LIbrary enhanced serives</t>
  </si>
  <si>
    <t>SW/18/503339</t>
  </si>
  <si>
    <t xml:space="preserve">Libraries - Sheerness Library enhanced services &amp; bookstock </t>
  </si>
  <si>
    <t>SW/18/506287</t>
  </si>
  <si>
    <t xml:space="preserve">Secondary Education - Sittingbourne Academy expansion Phase 1 </t>
  </si>
  <si>
    <t>TH/17/0804</t>
  </si>
  <si>
    <t>Primary Education - Birchington PS 2</t>
  </si>
  <si>
    <t>Libraries - Mobile Library attending Monkton</t>
  </si>
  <si>
    <t>Secondary Education - Ursuline College Phase 2 -</t>
  </si>
  <si>
    <t>TH/17/1407</t>
  </si>
  <si>
    <t xml:space="preserve">Libraries - Cliftonville Library Enhancement - </t>
  </si>
  <si>
    <t>TH/17/1657</t>
  </si>
  <si>
    <t xml:space="preserve">Libraries - Newington Library Bookstock </t>
  </si>
  <si>
    <t>TH/18/0145</t>
  </si>
  <si>
    <t xml:space="preserve">Libraries - Cliftonville  Library Bookstock </t>
  </si>
  <si>
    <t>TH/18/1655</t>
  </si>
  <si>
    <t xml:space="preserve">Social Care - Age UK Thnet for older people/dementia </t>
  </si>
  <si>
    <t xml:space="preserve">Libraries - Broadstairs Library Bookstock </t>
  </si>
  <si>
    <t>Adult Education - Portable equipment in Broadstairs</t>
  </si>
  <si>
    <t xml:space="preserve">Primary Education - new St Georges Primary Sch Phase 2  1 OF 2 </t>
  </si>
  <si>
    <t xml:space="preserve">Primary Education -  new St Georges Primary Sch Phase 2  2 OF 2 </t>
  </si>
  <si>
    <t xml:space="preserve">Secondary Education - new St Georges Secondary Sch Phase 21 - 1 of 2 </t>
  </si>
  <si>
    <t xml:space="preserve">Secondary Education  - new St Georges Secondary Sch Phase 21 - 2 of 2 </t>
  </si>
  <si>
    <t>TH/18/1755</t>
  </si>
  <si>
    <t xml:space="preserve">Secondary Education -new Thanet Secondary Free Sch Phase 1 - 1 of 2 </t>
  </si>
  <si>
    <t>Secondary Education - new Thanet Secondary Free Sch Phase 1 - 1 of 2</t>
  </si>
  <si>
    <t xml:space="preserve">Secondary Land - new Thanet Secondary Free Sch acq costs 1 of 2 </t>
  </si>
  <si>
    <t xml:space="preserve">Secondary Land  - new Thanet Secondary Free Sch acq costs 2 of 2 </t>
  </si>
  <si>
    <t xml:space="preserve">Libraries - Ramsgate LIbrary Bookstock </t>
  </si>
  <si>
    <t xml:space="preserve">Community Learning - Broadstairs AEC additional equipment </t>
  </si>
  <si>
    <t>TH/19/0190</t>
  </si>
  <si>
    <t xml:space="preserve">Libraries - Thanet Libraries </t>
  </si>
  <si>
    <t>TH/19/0497</t>
  </si>
  <si>
    <t xml:space="preserve">Secondary Education - King Ethelbert SS Phase 1 Expansion </t>
  </si>
  <si>
    <t xml:space="preserve">Libraries - Margate Library Bookstock </t>
  </si>
  <si>
    <t>TH/19/0644</t>
  </si>
  <si>
    <t>Social Care - Extra Care accommodation in Thanet District</t>
  </si>
  <si>
    <t>Secondary Education - King Ethelbert Sec school Phase 1 Expansion</t>
  </si>
  <si>
    <t>Libraries - Ramsgate Library bookstock</t>
  </si>
  <si>
    <t xml:space="preserve">Youth - Youth Services in Thanet </t>
  </si>
  <si>
    <t>TM/18/01013</t>
  </si>
  <si>
    <t xml:space="preserve">Adult Education - Tonbridge &amp; Malling AEC additional equipment </t>
  </si>
  <si>
    <t xml:space="preserve">Social Services - Angel Centre Changing Place Facility </t>
  </si>
  <si>
    <t xml:space="preserve">Primary Education - KIngs Hill PS (Valley Invicta) Phase 2 </t>
  </si>
  <si>
    <t xml:space="preserve">Secondary Education - The Malling School Expansion phase 1 </t>
  </si>
  <si>
    <t xml:space="preserve">Youth Services - West Malling Community Activity Team </t>
  </si>
  <si>
    <t>Libraries - West Malling LIbrary enhancement</t>
  </si>
  <si>
    <t xml:space="preserve">Primary Education - Platt Primary School relocation </t>
  </si>
  <si>
    <t>TM/18/03030</t>
  </si>
  <si>
    <t>Youth - Towards providing sports and IT equipment and storage for KCC commissioned youth services at</t>
  </si>
  <si>
    <t>Community Learning - The Commissioning of community learning classes arts and culture events at King</t>
  </si>
  <si>
    <t>Libraries - Kings Hill Outreach Library Services</t>
  </si>
  <si>
    <t xml:space="preserve">Primary Education - Valley Invicta Primary School at Kings Hill 1 of 2 </t>
  </si>
  <si>
    <t xml:space="preserve">Primary Education - Valley Invicta Primary School at Kings Hill 2 of 2 </t>
  </si>
  <si>
    <t>Social Care - providing new or adapted facilities for those with physical or learning disabilities a</t>
  </si>
  <si>
    <t xml:space="preserve">Secondary Education - Judd Schoool Expansion 1 of 2 </t>
  </si>
  <si>
    <t>TM/18/03033</t>
  </si>
  <si>
    <t xml:space="preserve">Primary Education - Valley Invicta Primary School at Kings Hill  1 0f 2 </t>
  </si>
  <si>
    <t>Secondary Education - The Judd School expansion Phase 2 1 of 2</t>
  </si>
  <si>
    <t>TM/18/03034</t>
  </si>
  <si>
    <t>Youth - providing sports and IT equipment and storage for KCC commissioned youth services at Kings H</t>
  </si>
  <si>
    <t>Community Learning - The Commissioning of community learning classes artsand culture events at Kings</t>
  </si>
  <si>
    <t xml:space="preserve">Primary Education - Valley Invicta Primary School at Kings 1 of 2 </t>
  </si>
  <si>
    <t xml:space="preserve">Primary Education - Valley Invicta Primary School at Kings 2 of 2 </t>
  </si>
  <si>
    <t xml:space="preserve">Secondary Education - Judd School expansion Phase 2  - 1 of 2 </t>
  </si>
  <si>
    <t xml:space="preserve">Secondary Education - Judd School expansion Phase 2  - 2 of 2 </t>
  </si>
  <si>
    <t>TM/19/00287</t>
  </si>
  <si>
    <t xml:space="preserve">Libraires - Bookstock Tonbridge North </t>
  </si>
  <si>
    <t>TM/19/02047</t>
  </si>
  <si>
    <t xml:space="preserve">Community Learning - Tonbridge AEC additional resources </t>
  </si>
  <si>
    <t xml:space="preserve">Social Care - Extra Care Accommodation </t>
  </si>
  <si>
    <t>Waste - TMBC new Household Waste Recycling Centre</t>
  </si>
  <si>
    <t xml:space="preserve">Secondary Education - Judd School expansion </t>
  </si>
  <si>
    <t xml:space="preserve">Youth - TMBC youth services additional resources </t>
  </si>
  <si>
    <t xml:space="preserve">Libraries - Borough Green Library Bookstock </t>
  </si>
  <si>
    <t>TM/19/02109</t>
  </si>
  <si>
    <t xml:space="preserve">Community Learning - TMBC  Adult Education additional resources </t>
  </si>
  <si>
    <t xml:space="preserve">Social Care - Extra Care accommodation TMBC </t>
  </si>
  <si>
    <t xml:space="preserve">Libraries - TMBC Tonbridge North Bookstock </t>
  </si>
  <si>
    <t>Waste - HWRC Tonbridge and Malling</t>
  </si>
  <si>
    <t>Secondary Education - Judd School expansion</t>
  </si>
  <si>
    <t>Youth - Tonbridge Youth Service additional resources</t>
  </si>
  <si>
    <t>TW/16/502860</t>
  </si>
  <si>
    <t xml:space="preserve">Primary Education - Benenden Primary School - Expansion  1 of 2 </t>
  </si>
  <si>
    <t xml:space="preserve">Primary Education - Benenden Primary School - Expansion  2 of 2 </t>
  </si>
  <si>
    <t xml:space="preserve">Libraries - Cranbrook Hub - Library 1 0f 2 </t>
  </si>
  <si>
    <t xml:space="preserve">Libraries - Cranbrook Hub - Library 2 0f 2 </t>
  </si>
  <si>
    <t>TW/17/01608</t>
  </si>
  <si>
    <t xml:space="preserve">Adult Education - T Wells Cultural Hub 50%  1 of 2  </t>
  </si>
  <si>
    <t xml:space="preserve">Adult Education - T Wells Cultural Hub 50%  2 of 2  </t>
  </si>
  <si>
    <t xml:space="preserve">Libraries - Hawkhurst Library Bookstock </t>
  </si>
  <si>
    <t>TW/17/03780</t>
  </si>
  <si>
    <t>TW/18/01876</t>
  </si>
  <si>
    <t xml:space="preserve">Libraries - T Wells Library Bookstock </t>
  </si>
  <si>
    <t>TW/18/02165</t>
  </si>
  <si>
    <t>Adult Education - Cranbrook Hub - 1 of 3 - Prior 1st occupation</t>
  </si>
  <si>
    <t>Adult Education - Cranbrook Hub - 3 of 3 - Prior 14th occupation</t>
  </si>
  <si>
    <t>Adult Education - Cranbrook Hub  2 of 3 - Prior 7th occupation</t>
  </si>
  <si>
    <t>Primary Education - Hawkhurst PS Enhancement - 1 of 3 - Prior 1st occupation</t>
  </si>
  <si>
    <t>Primary Education - Hawkhurst PS Enhancement - 2 of 3 - Prior 7th Occupation</t>
  </si>
  <si>
    <t>Primary Education - Hawkhurst PS Enhancement - 3 of 3 - Prior 14th occupation</t>
  </si>
  <si>
    <t>TW/18/03805</t>
  </si>
  <si>
    <t xml:space="preserve">Libraries - Southborough Hub - Library Element 50%  - 1 of 2 </t>
  </si>
  <si>
    <t xml:space="preserve">Libraries - Soutborougb Hub - Library element 50% 2 of 2 </t>
  </si>
  <si>
    <t xml:space="preserve">Secondary Education - Tunbridge Wells Grammar Sch for Boys Phase 1-  1 of 2  </t>
  </si>
  <si>
    <t xml:space="preserve">Secondary Education - Tunbridge WElls Grammar Sch for Boys 2 of 2 </t>
  </si>
  <si>
    <t>TW/18/03951</t>
  </si>
  <si>
    <t xml:space="preserve">Primary Education - Hawkenbury 1st Phase of new school </t>
  </si>
  <si>
    <t xml:space="preserve">Secondary Education - Skinners School expansion </t>
  </si>
  <si>
    <t xml:space="preserve">Libraries - T Wells Cultural Hub - Libraries </t>
  </si>
  <si>
    <t>TW/19/00365</t>
  </si>
  <si>
    <t>TW/19/01271</t>
  </si>
  <si>
    <t xml:space="preserve">Social Care - Cranbrook Hub Social Care element </t>
  </si>
  <si>
    <t>TW/19/01515</t>
  </si>
  <si>
    <t xml:space="preserve">Community Learning - T/Wells Cultural Hub Adult Education element </t>
  </si>
  <si>
    <t xml:space="preserve">Secondary Education - Bennett Memorial Diocesan School </t>
  </si>
  <si>
    <t xml:space="preserve">Youth - Tunbridge Wells Youth Centre additional resources </t>
  </si>
  <si>
    <t>TW/19/02927</t>
  </si>
  <si>
    <t>Primary - towards new PS within development</t>
  </si>
  <si>
    <t>Secondary - towards Skinners School</t>
  </si>
  <si>
    <t>Libraries -  TW Cultural and Learning Hub</t>
  </si>
  <si>
    <t>TW/19/00280</t>
  </si>
  <si>
    <t>Received Date</t>
  </si>
  <si>
    <t>community-facilities</t>
  </si>
  <si>
    <t>education</t>
  </si>
  <si>
    <t>Com</t>
  </si>
  <si>
    <t>Live</t>
  </si>
  <si>
    <t>land</t>
  </si>
  <si>
    <t>other</t>
  </si>
  <si>
    <t>highways</t>
  </si>
  <si>
    <t>Agreement</t>
  </si>
  <si>
    <t>Agreement Status</t>
  </si>
  <si>
    <t>Land Amount</t>
  </si>
  <si>
    <t>Location</t>
  </si>
  <si>
    <t>PROW - Footpath</t>
  </si>
  <si>
    <t>Highways Improvement works to Romney Marsh roundabout</t>
  </si>
  <si>
    <t xml:space="preserve">Highways - Travel Plan Moitoring </t>
  </si>
  <si>
    <t>PROW AT154 &amp; sleeper bridges</t>
  </si>
  <si>
    <t xml:space="preserve">Highways - TRO Contributuon </t>
  </si>
  <si>
    <t>Broadband - Conditioned within planning permission</t>
  </si>
  <si>
    <t>Bus subsidy</t>
  </si>
  <si>
    <t xml:space="preserve">Secondary School Travel Monitoring Plan </t>
  </si>
  <si>
    <t xml:space="preserve">Travel Plan Monitoring </t>
  </si>
  <si>
    <t xml:space="preserve">Travel Plan &amp; Cycle Voucher </t>
  </si>
  <si>
    <t>Travel Safety Contribution</t>
  </si>
  <si>
    <t xml:space="preserve">Highways - High St/Station Rd improvements </t>
  </si>
  <si>
    <t xml:space="preserve">Broadband  - Condition 25 </t>
  </si>
  <si>
    <t>50% prior to 1st occupation</t>
  </si>
  <si>
    <t>50% on occupation of 60th dwelling</t>
  </si>
  <si>
    <t>Prior to 1st occupation</t>
  </si>
  <si>
    <t xml:space="preserve">Primary Education - Valley Invicta Primary School at Kings Hill  2 0f 2 </t>
  </si>
  <si>
    <t>Secondary Education - The Judd School expansion Phase 2  2 of 2</t>
  </si>
  <si>
    <t>50% Before occupation of 50% dwellings</t>
  </si>
  <si>
    <t>50% before occupation of 75% dwellings</t>
  </si>
  <si>
    <t xml:space="preserve">Broadband </t>
  </si>
  <si>
    <t>Highways - towards improvement of public transport services  1 of 3</t>
  </si>
  <si>
    <t>Highways - towards improvement of public transport services  2 of 3</t>
  </si>
  <si>
    <t xml:space="preserve">Highways - towards improvement of public transport services  3 of 3  </t>
  </si>
  <si>
    <t xml:space="preserve">|Primary Education - Cranbrook Primary Sch Phase 1 enhancement </t>
  </si>
  <si>
    <t xml:space="preserve">Community Learning - Cranbrook Hub Community Learning element </t>
  </si>
  <si>
    <t xml:space="preserve">Broadband – Informative </t>
  </si>
  <si>
    <t xml:space="preserve">Community Learning - T/Wells Culteral Hub Adult Ed element </t>
  </si>
  <si>
    <t xml:space="preserve">Youth - Tunbridge Wells Youth Centre additional equipment </t>
  </si>
  <si>
    <t>before commencement of development</t>
  </si>
  <si>
    <t xml:space="preserve">PROW </t>
  </si>
  <si>
    <t>IFS Amount</t>
  </si>
  <si>
    <t>IFS Trigger Type</t>
  </si>
  <si>
    <t xml:space="preserve">AS/18/00029 </t>
  </si>
  <si>
    <t xml:space="preserve">Former Powergen Site Victoria Road Ashford Kent </t>
  </si>
  <si>
    <t xml:space="preserve">Land rear of Charing Motors Ltd, Northdown Service Station, Maidstone Road, Charing, Kent </t>
  </si>
  <si>
    <t xml:space="preserve">Land South of Swan Hotel, Maidstone Road, Charing </t>
  </si>
  <si>
    <t>Waterbrook Park, Waterbrook Avenue, Sevington, Ashford</t>
  </si>
  <si>
    <t xml:space="preserve">Land between Ransley Oast and Greenside, Ashford Road, High Halden </t>
  </si>
  <si>
    <t xml:space="preserve">Delcroft Woodchurch Road Shadoxhurst Ashford Kent TN25 1 LE </t>
  </si>
  <si>
    <t xml:space="preserve">Land south of Park Farm East Hamstreet Bypass Kingsnorth Kent </t>
  </si>
  <si>
    <t xml:space="preserve">Land to the South of Sicklefield House Ashford Road St Michaels Tenterden </t>
  </si>
  <si>
    <t>Land North of Fairlawn, Blind Lane Mersham Kent</t>
  </si>
  <si>
    <t xml:space="preserve">The Poplars, Kingsnorth Road, Ashford, Kent, TN23 6HR </t>
  </si>
  <si>
    <t>LAND ADJACENT TO ASPINALL CLOSE BEKESBOURNE CT4 5DN</t>
  </si>
  <si>
    <t>GRASMERE GARDENS LAND SOUTH OF THE RIDGEWAY CHESTFIELD</t>
  </si>
  <si>
    <t>LAND AT LADESFIELD VULCAN CLOSE WHITSTABLE CT5 4LZ</t>
  </si>
  <si>
    <t xml:space="preserve">CANTERBURY WATERSIDE BUILDING 1-7 FORMER ST MILDREDS TANNERY STOUR STREET CANTERBURY </t>
  </si>
  <si>
    <t xml:space="preserve">Eddington Park, Herne Bay Golf Club, Thanet Way, Herne Bay, CT6 7PG </t>
  </si>
  <si>
    <t xml:space="preserve">Eddington Park Herne Bay Golf Club Thanet Way Herne Bay CT6 7PG </t>
  </si>
  <si>
    <t xml:space="preserve">Stone Lodge Complex Cotton Lane Stone Kent </t>
  </si>
  <si>
    <t>Building 1 Substitution on Land South of St Mary’s Road, Stone, Dartford Kent DA9 9AG</t>
  </si>
  <si>
    <t>Land at Churchfield Farm, The Street, Sholden, CT14 0AL</t>
  </si>
  <si>
    <t>Former Buckland Hospital, Coombe Valley Road, Dover, CT17 0HD</t>
  </si>
  <si>
    <t>Land to rear of Matthews Close and Southwall Road, Deal, CT14 9PZ</t>
  </si>
  <si>
    <t>East Studdal Nurseries, Downs Road, East Studdal CT15 5DB</t>
  </si>
  <si>
    <t xml:space="preserve">Summerfield Nursery Barnsole Road Barnsole Staple </t>
  </si>
  <si>
    <t xml:space="preserve">Land r/o and 147 St Richards Road Deal CT14 9LD </t>
  </si>
  <si>
    <t>STALCO ENGINEERING WORKS AND LAND R/O AND INCLUDING 123 MONGEHAM RD-GREA MONGEHAM-CT14 9LL</t>
  </si>
  <si>
    <t>12 King Street, Deal, CT14 6HX,</t>
  </si>
  <si>
    <t>The Former Magistrates Court, Pencester Road, Dover, CT16 1BS</t>
  </si>
  <si>
    <t>Land East Of Woodnesborough Road Sandwich, Woodnesborough Road Sandwich, CT13 0BA</t>
  </si>
  <si>
    <t xml:space="preserve">Shemara Farm, Woodnesborough Road, Eastry, CT13 0DX </t>
  </si>
  <si>
    <t>Land Between Nos 107 And 127, Capel Street, Capel Le Ferne,</t>
  </si>
  <si>
    <t>Land Adjoining The Mount Barrow Hill Sellindge Kent</t>
  </si>
  <si>
    <t>Cautley House 95 Seabrook Road Hythe Kent CT21 5QP</t>
  </si>
  <si>
    <t xml:space="preserve">Land adjoining Hope All Saints Gardens Centre Ashford Road New Romney </t>
  </si>
  <si>
    <t xml:space="preserve">Cox House 47 The Terrace Gravesend Kent DA1 2DL </t>
  </si>
  <si>
    <t>25-26 High Street, Gravesend DA11 0AZ</t>
  </si>
  <si>
    <t>3 - 11 Harmer Street Gravesend Kent</t>
  </si>
  <si>
    <t>The Builders Yard, Lower Range Road, Gravesend, Kent DA12 2QL</t>
  </si>
  <si>
    <t xml:space="preserve">Land adj Bull Lane Boughton-under-Blean </t>
  </si>
  <si>
    <t xml:space="preserve">Land r/o Telephone Exchange Wood St &amp; Millenium Way Sheerness ME12 1UG </t>
  </si>
  <si>
    <t>Milton Pipes Ltd Cooks Lane Sittingbourne Kent ME10 2QF</t>
  </si>
  <si>
    <t>LAND BETWEEN 47 AND 71 MONKTON STREET RAMSGATE KENT</t>
  </si>
  <si>
    <t>DANE VALLEY ARMS DANE VALLEY ROAD MARGATE CT9 3RZ</t>
  </si>
  <si>
    <t>Beerlings Farm, Haine Road, Ramsgate, Kent, CT12 5AG</t>
  </si>
  <si>
    <t>382 and 392 Northdown Road, Margate, Kent, CT9 3PG</t>
  </si>
  <si>
    <t>Fairfield Manor, Fairfield Road, BROADSTAIRS, Kent</t>
  </si>
  <si>
    <t>19 Royal Road, RAMSGATE, Kent, CT11 9LE</t>
  </si>
  <si>
    <t xml:space="preserve">8-12-High Street Broadstairs CT10 1LH </t>
  </si>
  <si>
    <t>Land On The South Side Of, Dane Road, MARGATE, Kent</t>
  </si>
  <si>
    <t>Land And Buildings On The North Side Of Boundary Road RAMSGATE Kent</t>
  </si>
  <si>
    <t xml:space="preserve">Land East of King Hill West Malling Kent </t>
  </si>
  <si>
    <t xml:space="preserve">Development Site between 1 Tower View and 35 Kings Hill Avenue, Kings Hill West Malling </t>
  </si>
  <si>
    <t>Development Site between 23 Kings Hill Avenue &amp; 8 Abbey Wood Rd, Kings Hill</t>
  </si>
  <si>
    <t>Development Site North And East Of Jubilee Way Kings Hill West Malling Kent</t>
  </si>
  <si>
    <t>2 - 12 Avebury Avenue Tonbridge Kent TN9 1TF</t>
  </si>
  <si>
    <t>Quarry House 81 Quarry Hill Road Borough Green Sevenoaks Kent TN15 8RW</t>
  </si>
  <si>
    <t xml:space="preserve">180 High Street Tonbridge Kent TN9 1FL </t>
  </si>
  <si>
    <t>LAND AT BRICK KILN FARM CRANBROOK TN17</t>
  </si>
  <si>
    <t>AVANTE CARE AND SUPPORT BARNETTS 68 FRANT ROAD ROYAL TUNBRIDGE WELLS TN2 5LR</t>
  </si>
  <si>
    <t>Brook House, Cranbrook Road, Hawkhurst, Cranbrook, Kent, TN18 5EE</t>
  </si>
  <si>
    <t>123 Silverdale Road Tunbridge Wells TN4 9HX</t>
  </si>
  <si>
    <t xml:space="preserve">Land to the East of Heartenoak Road Hawkhurst </t>
  </si>
  <si>
    <t>Land Adjacent To, Hornbeam Avenue, Southborough,Royal Tunbridge Wells, Kent,</t>
  </si>
  <si>
    <t xml:space="preserve"> Hawkenbury Farm Tunbridge Wells </t>
  </si>
  <si>
    <t xml:space="preserve">Land Adjacent To The Old Parsonage Balcombes Hill Goudhurst Cranbrook Kent </t>
  </si>
  <si>
    <t xml:space="preserve">Land Opposite 46 Quarry Road Quarry Road Royal Tunbridge Wells Kent TN1 2YB </t>
  </si>
  <si>
    <t>The White House, Highgate Hill, Hawkhurst,Cranbrook, Kent, TN18 4LB</t>
  </si>
  <si>
    <t>Royal Retreat Hotel, 55 - 57 London Road, Royal Tunbridge Wells, Kent, TN1 1DS</t>
  </si>
  <si>
    <t>Hawkenbury Farm Hawkenbury Road Royal Tunbridge Wells Kent TN3 9AD</t>
  </si>
  <si>
    <t>social-care</t>
  </si>
  <si>
    <t>monitoring-fees</t>
  </si>
  <si>
    <t>broadband</t>
  </si>
  <si>
    <t>waste-services</t>
  </si>
  <si>
    <t>Ashford</t>
  </si>
  <si>
    <t>Canterbury</t>
  </si>
  <si>
    <t>Dartford</t>
  </si>
  <si>
    <t>Dover</t>
  </si>
  <si>
    <t>Folkestone and Hythe</t>
  </si>
  <si>
    <t>Gravesham</t>
  </si>
  <si>
    <t>Swale</t>
  </si>
  <si>
    <t>Thanet</t>
  </si>
  <si>
    <t>Tonbridge and Malling</t>
  </si>
  <si>
    <t>Tunbridge Wells</t>
  </si>
  <si>
    <t xml:space="preserve">Community Learning - CIL </t>
  </si>
  <si>
    <t>Secondary Education - CIL</t>
  </si>
  <si>
    <t>Social Care - CIL</t>
  </si>
  <si>
    <t xml:space="preserve">Waste - CIL </t>
  </si>
  <si>
    <t xml:space="preserve">Youth - CIL </t>
  </si>
  <si>
    <t xml:space="preserve">Libraries - CIL </t>
  </si>
  <si>
    <t>Community Learning - CIL</t>
  </si>
  <si>
    <t>Libraries - CIL</t>
  </si>
  <si>
    <t>Primary Education - CIL</t>
  </si>
  <si>
    <t>Youth - CIL</t>
  </si>
  <si>
    <t xml:space="preserve">Primary Education - CIL </t>
  </si>
  <si>
    <t xml:space="preserve">Social Care - CIL </t>
  </si>
  <si>
    <t xml:space="preserve">Communtiy Learning - CIL </t>
  </si>
  <si>
    <t xml:space="preserve">Libraries  - CIL </t>
  </si>
  <si>
    <t xml:space="preserve">Secondary Education  - CIL </t>
  </si>
  <si>
    <t xml:space="preserve">Primary Land - CIL </t>
  </si>
  <si>
    <t xml:space="preserve">Secondary Education - CIL </t>
  </si>
  <si>
    <t>CA/19/01761</t>
  </si>
  <si>
    <t>DA/19/00600</t>
  </si>
  <si>
    <t>DA/19/00748</t>
  </si>
  <si>
    <t>DA/19/00771</t>
  </si>
  <si>
    <t>FH/19/0254</t>
  </si>
  <si>
    <t>MA/19/503652</t>
  </si>
  <si>
    <t>MA/19/503912</t>
  </si>
  <si>
    <t>Newingate House, 16-17 Lower Bridge Street, Canterbury, CT1 2LG.</t>
  </si>
  <si>
    <t>Phases 2 And 3 Land East Of Lowfield Street Dartford Kent</t>
  </si>
  <si>
    <t>Former Car Park Rear Of Two Brewers 33 Lowfield Street Dartford Kent</t>
  </si>
  <si>
    <t xml:space="preserve">52 Spital St, Dartford Kent DA1 2DT </t>
  </si>
  <si>
    <t>Land adj Fairlight Terrace, Lydd Road, New Romney</t>
  </si>
  <si>
    <t>Tovil Working Mens Club Tovil Hill Tovil Maidstone ME15 6QS</t>
  </si>
  <si>
    <t>Land At Bicknor Farm Sutton Road Langley Maidstone Kent</t>
  </si>
  <si>
    <t>Maidstone</t>
  </si>
  <si>
    <t>Sevenoaks</t>
  </si>
  <si>
    <t>Records</t>
  </si>
  <si>
    <t>archaeology</t>
  </si>
  <si>
    <t>economic-development</t>
  </si>
  <si>
    <t>flood-and-water-management</t>
  </si>
  <si>
    <t>Total</t>
  </si>
  <si>
    <t>Summary of Counts</t>
  </si>
  <si>
    <t>Summary of Values</t>
  </si>
  <si>
    <t>Record Count</t>
  </si>
  <si>
    <t>On or before occupation of Phase 2</t>
  </si>
  <si>
    <t>On or before occupation of 141st Dwelling of Phase 2</t>
  </si>
  <si>
    <t>On or before commencement of Phase 2</t>
  </si>
  <si>
    <t>On or before commencement</t>
  </si>
  <si>
    <t>Before occupation of 141 dwellings</t>
  </si>
  <si>
    <t>Secured Date</t>
  </si>
  <si>
    <t>Ashford Total</t>
  </si>
  <si>
    <t>Canterbury Total</t>
  </si>
  <si>
    <t>Dartford Total</t>
  </si>
  <si>
    <t>Dover Total</t>
  </si>
  <si>
    <t>Folkestone and Hythe Total</t>
  </si>
  <si>
    <t>Gravesham Total</t>
  </si>
  <si>
    <t>Maidstone Total</t>
  </si>
  <si>
    <t>Swale Total</t>
  </si>
  <si>
    <t>Thanet Total</t>
  </si>
  <si>
    <t>Tonbridge and Malling Total</t>
  </si>
  <si>
    <t>Tunbridge Wells Total</t>
  </si>
  <si>
    <t>Grand Total</t>
  </si>
  <si>
    <t>AS/17/01674 Total</t>
  </si>
  <si>
    <t>AS/17/01926 Total</t>
  </si>
  <si>
    <t>AS/18/00029  Total</t>
  </si>
  <si>
    <t>AS/18/00098 Total</t>
  </si>
  <si>
    <t>AS/18/00262 Total</t>
  </si>
  <si>
    <t>AS/18/00572 Total</t>
  </si>
  <si>
    <t>AS/18/00652 Total</t>
  </si>
  <si>
    <t>AS/18/00759 Total</t>
  </si>
  <si>
    <t>AS/18/01016 Total</t>
  </si>
  <si>
    <t>AS/19/00516 Total</t>
  </si>
  <si>
    <t>CA/16/01975 Total</t>
  </si>
  <si>
    <t>CA/17/00469 Total</t>
  </si>
  <si>
    <t>CA/18/01280 Total</t>
  </si>
  <si>
    <t>CA/18/01924 Total</t>
  </si>
  <si>
    <t>CA/18/02290 Total</t>
  </si>
  <si>
    <t>CA/18/02299 Total</t>
  </si>
  <si>
    <t>CA/19/01761 Total</t>
  </si>
  <si>
    <t>DA/18/01074 Total</t>
  </si>
  <si>
    <t>DA/19/00575 Total</t>
  </si>
  <si>
    <t>DA/19/00600 Total</t>
  </si>
  <si>
    <t>DA/19/00748 Total</t>
  </si>
  <si>
    <t>DA/19/00771 Total</t>
  </si>
  <si>
    <t>DOV/17/01345 Total</t>
  </si>
  <si>
    <t>DOV/17/01523 Total</t>
  </si>
  <si>
    <t>DOV/17/01530 Total</t>
  </si>
  <si>
    <t>DOV/18/00125 Total</t>
  </si>
  <si>
    <t>DOV/18/00242 Total</t>
  </si>
  <si>
    <t>DOV/18/00682 Total</t>
  </si>
  <si>
    <t>DOV/18/00764 Total</t>
  </si>
  <si>
    <t>DOV/18/01169 Total</t>
  </si>
  <si>
    <t>DOV/18/01322 Total</t>
  </si>
  <si>
    <t>DOV/19/00243 Total</t>
  </si>
  <si>
    <t>DOV/19/00403 Total</t>
  </si>
  <si>
    <t>DOV/19/00669 Total</t>
  </si>
  <si>
    <t>FH/18/1035 Total</t>
  </si>
  <si>
    <t>FH/18/1305 Total</t>
  </si>
  <si>
    <t>FH/18/1404 Total</t>
  </si>
  <si>
    <t>FH/19/0254 Total</t>
  </si>
  <si>
    <t>GR20180651 Total</t>
  </si>
  <si>
    <t>GR20180797 Total</t>
  </si>
  <si>
    <t>GR20190083 Total</t>
  </si>
  <si>
    <t>GR20190520 Total</t>
  </si>
  <si>
    <t>MA/19/503652 Total</t>
  </si>
  <si>
    <t>MA/19/503912 Total</t>
  </si>
  <si>
    <t>SW/18/501428 Total</t>
  </si>
  <si>
    <t>SW/18/503339 Total</t>
  </si>
  <si>
    <t>SW/18/506287 Total</t>
  </si>
  <si>
    <t>TH/17/0804 Total</t>
  </si>
  <si>
    <t>TH/17/1407 Total</t>
  </si>
  <si>
    <t>TH/17/1657 Total</t>
  </si>
  <si>
    <t>TH/18/0145 Total</t>
  </si>
  <si>
    <t>TH/18/1655 Total</t>
  </si>
  <si>
    <t>TH/18/1755 Total</t>
  </si>
  <si>
    <t>TH/19/0190 Total</t>
  </si>
  <si>
    <t>TH/19/0497 Total</t>
  </si>
  <si>
    <t>TH/19/0644 Total</t>
  </si>
  <si>
    <t>TM/18/01013 Total</t>
  </si>
  <si>
    <t>TM/18/03030 Total</t>
  </si>
  <si>
    <t>TM/18/03033 Total</t>
  </si>
  <si>
    <t>TM/18/03034 Total</t>
  </si>
  <si>
    <t>TM/19/00287 Total</t>
  </si>
  <si>
    <t>TM/19/02047 Total</t>
  </si>
  <si>
    <t>TM/19/02109 Total</t>
  </si>
  <si>
    <t>TW/16/502860 Total</t>
  </si>
  <si>
    <t>TW/17/01608 Total</t>
  </si>
  <si>
    <t>TW/17/03780 Total</t>
  </si>
  <si>
    <t>TW/18/01876 Total</t>
  </si>
  <si>
    <t>TW/18/02165 Total</t>
  </si>
  <si>
    <t>TW/18/03805 Total</t>
  </si>
  <si>
    <t>TW/18/03951 Total</t>
  </si>
  <si>
    <t>TW/19/00280 Total</t>
  </si>
  <si>
    <t>TW/19/00365 Total</t>
  </si>
  <si>
    <t>TW/19/01271 Total</t>
  </si>
  <si>
    <t>TW/19/01515 Total</t>
  </si>
  <si>
    <t>TW/19/02927 Total</t>
  </si>
  <si>
    <t>Record Count by Trigger Type</t>
  </si>
  <si>
    <t>Contribution Value by Trigger Type</t>
  </si>
  <si>
    <t>2019-20 Summary- KCC Secured Contributions</t>
  </si>
  <si>
    <t>These tables summarise the data found on the 'KCC Secured Contributions' tab. This data relates to all KCC secured contributions from s106 agreements signed during 2019/20</t>
  </si>
  <si>
    <t>Sourced from KCC's Single Monitoring System and correlated with District colleagues</t>
  </si>
  <si>
    <t>S106 Secured Contributions signed during 2019/20</t>
  </si>
  <si>
    <t>This table details all S106 secured contributions from agreements that were signed during 2019/20</t>
  </si>
  <si>
    <t>The table uses Subtotals grouped by both District and by individual agreement. Use the +/- symbols on the left of the screen to expand/retract information. The boxed numbers (1-4) default the view to each subtotal group level: 1- shows just the Grand Total, 2- shows District Totals, 3- shows agreement and district totals, 4- shows all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</si>
</sst>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31849B"/>
      <name val="Arial"/>
      <family val="2"/>
    </font>
    <font>
      <b/>
      <sz val="15"/>
      <color rgb="FF31849B"/>
      <name val="Arial"/>
      <family val="2"/>
    </font>
    <font>
      <b/>
      <sz val="12"/>
      <color theme="0"/>
      <name val="Arial"/>
      <family val="2"/>
    </font>
    <font>
      <i/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i/>
      <sz val="12"/>
      <color theme="0"/>
      <name val="Arial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266678"/>
      <name val="Arial"/>
      <family val="2"/>
    </font>
    <font>
      <b/>
      <i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E2EB"/>
        <bgColor indexed="64"/>
      </patternFill>
    </fill>
    <fill>
      <patternFill patternType="solid">
        <fgColor rgb="FF266678"/>
        <bgColor indexed="64"/>
      </patternFill>
    </fill>
    <fill>
      <patternFill patternType="solid">
        <fgColor rgb="FF93CDDD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83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14" fontId="4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 readingOrder="1"/>
    </xf>
    <xf numFmtId="14" fontId="2" fillId="0" borderId="3" xfId="0" applyNumberFormat="1" applyFont="1" applyBorder="1" applyAlignment="1">
      <alignment vertical="center" wrapText="1" readingOrder="1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 wrapText="1" readingOrder="1"/>
    </xf>
    <xf numFmtId="0" fontId="11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11" fillId="0" borderId="6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0" fontId="6" fillId="2" borderId="30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4" fillId="0" borderId="1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14" fontId="15" fillId="0" borderId="1" xfId="0" applyNumberFormat="1" applyFont="1" applyFill="1" applyBorder="1" applyAlignment="1">
      <alignment vertical="center" wrapText="1"/>
    </xf>
    <xf numFmtId="14" fontId="15" fillId="0" borderId="1" xfId="1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3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14" fontId="18" fillId="0" borderId="1" xfId="0" applyNumberFormat="1" applyFont="1" applyFill="1" applyBorder="1" applyAlignment="1">
      <alignment vertical="center" wrapText="1"/>
    </xf>
    <xf numFmtId="14" fontId="18" fillId="0" borderId="1" xfId="1" applyNumberFormat="1" applyFont="1" applyFill="1" applyBorder="1" applyAlignment="1">
      <alignment vertical="center" wrapText="1"/>
    </xf>
    <xf numFmtId="0" fontId="18" fillId="0" borderId="1" xfId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14" fontId="15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 readingOrder="1"/>
    </xf>
    <xf numFmtId="164" fontId="20" fillId="0" borderId="1" xfId="0" applyNumberFormat="1" applyFont="1" applyFill="1" applyBorder="1" applyAlignment="1">
      <alignment horizontal="center" vertical="center" wrapText="1" readingOrder="1"/>
    </xf>
    <xf numFmtId="164" fontId="18" fillId="0" borderId="1" xfId="0" applyNumberFormat="1" applyFont="1" applyFill="1" applyBorder="1" applyAlignment="1">
      <alignment horizontal="center" vertical="center" wrapText="1" readingOrder="1"/>
    </xf>
    <xf numFmtId="0" fontId="1" fillId="0" borderId="30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  <xf numFmtId="14" fontId="1" fillId="0" borderId="1" xfId="1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14" fontId="4" fillId="0" borderId="12" xfId="0" applyNumberFormat="1" applyFont="1" applyFill="1" applyBorder="1" applyAlignment="1">
      <alignment vertical="center" wrapText="1"/>
    </xf>
    <xf numFmtId="14" fontId="4" fillId="0" borderId="12" xfId="1" applyNumberFormat="1" applyFont="1" applyFill="1" applyBorder="1" applyAlignment="1">
      <alignment vertical="center" wrapText="1"/>
    </xf>
    <xf numFmtId="164" fontId="2" fillId="0" borderId="12" xfId="0" applyNumberFormat="1" applyFont="1" applyFill="1" applyBorder="1" applyAlignment="1">
      <alignment horizontal="center" vertical="center" wrapText="1" readingOrder="1"/>
    </xf>
    <xf numFmtId="0" fontId="4" fillId="0" borderId="12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vertical="center" wrapText="1"/>
    </xf>
    <xf numFmtId="14" fontId="6" fillId="2" borderId="1" xfId="1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vertical="center" wrapText="1"/>
    </xf>
    <xf numFmtId="14" fontId="3" fillId="2" borderId="1" xfId="1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readingOrder="1"/>
    </xf>
    <xf numFmtId="0" fontId="14" fillId="2" borderId="5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14" fontId="15" fillId="0" borderId="0" xfId="0" applyNumberFormat="1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5" xfId="0" applyFont="1" applyBorder="1" applyAlignment="1" applyProtection="1">
      <alignment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6" fillId="2" borderId="14" xfId="0" applyFont="1" applyFill="1" applyBorder="1" applyAlignment="1" applyProtection="1">
      <alignment horizontal="center" vertical="center"/>
      <protection hidden="1"/>
    </xf>
    <xf numFmtId="0" fontId="3" fillId="2" borderId="15" xfId="0" applyFont="1" applyFill="1" applyBorder="1" applyAlignment="1" applyProtection="1">
      <alignment horizontal="center" vertical="center"/>
      <protection hidden="1"/>
    </xf>
    <xf numFmtId="0" fontId="3" fillId="2" borderId="16" xfId="0" applyFont="1" applyFill="1" applyBorder="1" applyAlignment="1" applyProtection="1">
      <alignment horizontal="center" vertical="center"/>
      <protection hidden="1"/>
    </xf>
    <xf numFmtId="0" fontId="3" fillId="2" borderId="17" xfId="0" applyFont="1" applyFill="1" applyBorder="1" applyAlignment="1" applyProtection="1">
      <alignment horizontal="center" vertical="center"/>
      <protection hidden="1"/>
    </xf>
    <xf numFmtId="165" fontId="4" fillId="0" borderId="5" xfId="0" applyNumberFormat="1" applyFont="1" applyBorder="1" applyAlignment="1" applyProtection="1">
      <alignment horizontal="center" vertical="center"/>
      <protection hidden="1"/>
    </xf>
    <xf numFmtId="165" fontId="4" fillId="0" borderId="1" xfId="0" applyNumberFormat="1" applyFont="1" applyBorder="1" applyAlignment="1" applyProtection="1">
      <alignment horizontal="center" vertical="center"/>
      <protection hidden="1"/>
    </xf>
    <xf numFmtId="165" fontId="4" fillId="0" borderId="8" xfId="0" applyNumberFormat="1" applyFont="1" applyBorder="1" applyAlignment="1" applyProtection="1">
      <alignment horizontal="center" vertical="center"/>
      <protection hidden="1"/>
    </xf>
    <xf numFmtId="165" fontId="6" fillId="2" borderId="10" xfId="0" applyNumberFormat="1" applyFont="1" applyFill="1" applyBorder="1" applyAlignment="1" applyProtection="1">
      <alignment horizontal="center" vertical="center"/>
      <protection hidden="1"/>
    </xf>
    <xf numFmtId="165" fontId="4" fillId="0" borderId="11" xfId="0" applyNumberFormat="1" applyFont="1" applyBorder="1" applyAlignment="1" applyProtection="1">
      <alignment horizontal="center" vertical="center"/>
      <protection hidden="1"/>
    </xf>
    <xf numFmtId="165" fontId="4" fillId="0" borderId="12" xfId="0" applyNumberFormat="1" applyFont="1" applyBorder="1" applyAlignment="1" applyProtection="1">
      <alignment horizontal="center" vertical="center"/>
      <protection hidden="1"/>
    </xf>
    <xf numFmtId="165" fontId="4" fillId="0" borderId="13" xfId="0" applyNumberFormat="1" applyFont="1" applyBorder="1" applyAlignment="1" applyProtection="1">
      <alignment horizontal="center" vertical="center"/>
      <protection hidden="1"/>
    </xf>
    <xf numFmtId="165" fontId="6" fillId="2" borderId="14" xfId="0" applyNumberFormat="1" applyFont="1" applyFill="1" applyBorder="1" applyAlignment="1" applyProtection="1">
      <alignment horizontal="center" vertical="center"/>
      <protection hidden="1"/>
    </xf>
    <xf numFmtId="165" fontId="3" fillId="2" borderId="15" xfId="0" applyNumberFormat="1" applyFont="1" applyFill="1" applyBorder="1" applyAlignment="1" applyProtection="1">
      <alignment horizontal="center" vertical="center"/>
      <protection hidden="1"/>
    </xf>
    <xf numFmtId="165" fontId="3" fillId="2" borderId="16" xfId="0" applyNumberFormat="1" applyFont="1" applyFill="1" applyBorder="1" applyAlignment="1" applyProtection="1">
      <alignment horizontal="center" vertical="center"/>
      <protection hidden="1"/>
    </xf>
    <xf numFmtId="165" fontId="3" fillId="2" borderId="17" xfId="0" applyNumberFormat="1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vertical="center" wrapText="1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3" xfId="0" applyFont="1" applyFill="1" applyBorder="1" applyAlignment="1" applyProtection="1">
      <alignment horizontal="center" vertical="center" wrapText="1"/>
      <protection hidden="1"/>
    </xf>
    <xf numFmtId="0" fontId="7" fillId="3" borderId="3" xfId="1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3" borderId="15" xfId="0" applyFont="1" applyFill="1" applyBorder="1" applyAlignment="1" applyProtection="1">
      <alignment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10" fillId="3" borderId="18" xfId="0" applyFont="1" applyFill="1" applyBorder="1" applyAlignment="1" applyProtection="1">
      <alignment horizontal="center" vertical="center"/>
      <protection hidden="1"/>
    </xf>
    <xf numFmtId="165" fontId="10" fillId="3" borderId="18" xfId="0" applyNumberFormat="1" applyFont="1" applyFill="1" applyBorder="1" applyAlignment="1" applyProtection="1">
      <alignment horizontal="center" vertical="center"/>
      <protection hidden="1"/>
    </xf>
    <xf numFmtId="0" fontId="10" fillId="3" borderId="22" xfId="0" applyFont="1" applyFill="1" applyBorder="1" applyAlignment="1">
      <alignment vertical="center" wrapText="1"/>
    </xf>
    <xf numFmtId="164" fontId="10" fillId="3" borderId="23" xfId="0" applyNumberFormat="1" applyFont="1" applyFill="1" applyBorder="1" applyAlignment="1">
      <alignment horizontal="center" vertical="center" wrapText="1" readingOrder="1"/>
    </xf>
    <xf numFmtId="0" fontId="10" fillId="3" borderId="23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vertical="center" wrapText="1"/>
    </xf>
    <xf numFmtId="14" fontId="13" fillId="3" borderId="23" xfId="0" applyNumberFormat="1" applyFont="1" applyFill="1" applyBorder="1" applyAlignment="1">
      <alignment vertical="center" wrapText="1"/>
    </xf>
    <xf numFmtId="14" fontId="13" fillId="3" borderId="23" xfId="1" applyNumberFormat="1" applyFont="1" applyFill="1" applyBorder="1" applyAlignment="1">
      <alignment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 readingOrder="1"/>
    </xf>
    <xf numFmtId="0" fontId="7" fillId="3" borderId="28" xfId="0" applyFont="1" applyFill="1" applyBorder="1" applyAlignment="1">
      <alignment horizontal="center" vertical="center" wrapText="1" readingOrder="1"/>
    </xf>
    <xf numFmtId="0" fontId="7" fillId="3" borderId="20" xfId="0" applyFont="1" applyFill="1" applyBorder="1" applyAlignment="1">
      <alignment horizontal="center" vertical="center" wrapText="1" readingOrder="1"/>
    </xf>
    <xf numFmtId="14" fontId="7" fillId="3" borderId="20" xfId="0" applyNumberFormat="1" applyFont="1" applyFill="1" applyBorder="1" applyAlignment="1">
      <alignment horizontal="center" vertical="center" wrapText="1" readingOrder="1"/>
    </xf>
    <xf numFmtId="164" fontId="7" fillId="3" borderId="20" xfId="0" applyNumberFormat="1" applyFont="1" applyFill="1" applyBorder="1" applyAlignment="1">
      <alignment horizontal="center" vertical="center" wrapText="1" readingOrder="1"/>
    </xf>
    <xf numFmtId="0" fontId="25" fillId="3" borderId="2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vertical="center" wrapText="1"/>
    </xf>
    <xf numFmtId="0" fontId="14" fillId="4" borderId="30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14" fontId="14" fillId="4" borderId="1" xfId="0" applyNumberFormat="1" applyFont="1" applyFill="1" applyBorder="1" applyAlignment="1">
      <alignment vertical="center" wrapText="1"/>
    </xf>
    <xf numFmtId="14" fontId="14" fillId="4" borderId="1" xfId="1" applyNumberFormat="1" applyFont="1" applyFill="1" applyBorder="1" applyAlignment="1">
      <alignment vertical="center" wrapText="1"/>
    </xf>
    <xf numFmtId="164" fontId="16" fillId="4" borderId="1" xfId="0" applyNumberFormat="1" applyFont="1" applyFill="1" applyBorder="1" applyAlignment="1">
      <alignment horizontal="center" vertical="center" wrapText="1" readingOrder="1"/>
    </xf>
    <xf numFmtId="0" fontId="14" fillId="4" borderId="1" xfId="0" applyFont="1" applyFill="1" applyBorder="1" applyAlignment="1">
      <alignment horizontal="center" vertical="center" wrapText="1"/>
    </xf>
    <xf numFmtId="0" fontId="22" fillId="4" borderId="6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vertical="center" wrapText="1"/>
    </xf>
    <xf numFmtId="0" fontId="19" fillId="4" borderId="30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14" fontId="19" fillId="4" borderId="1" xfId="1" applyNumberFormat="1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left" vertical="center" wrapText="1" readingOrder="1"/>
    </xf>
    <xf numFmtId="164" fontId="19" fillId="4" borderId="1" xfId="0" applyNumberFormat="1" applyFont="1" applyFill="1" applyBorder="1" applyAlignment="1">
      <alignment horizontal="center" vertical="center" wrapText="1" readingOrder="1"/>
    </xf>
    <xf numFmtId="0" fontId="19" fillId="4" borderId="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14" fontId="14" fillId="4" borderId="1" xfId="1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14" fontId="15" fillId="4" borderId="1" xfId="0" applyNumberFormat="1" applyFont="1" applyFill="1" applyBorder="1" applyAlignment="1">
      <alignment vertical="center" wrapText="1"/>
    </xf>
    <xf numFmtId="14" fontId="15" fillId="4" borderId="1" xfId="1" applyNumberFormat="1" applyFont="1" applyFill="1" applyBorder="1" applyAlignment="1">
      <alignment vertical="center" wrapText="1"/>
    </xf>
    <xf numFmtId="0" fontId="24" fillId="0" borderId="25" xfId="0" applyFont="1" applyBorder="1" applyAlignment="1" applyProtection="1">
      <alignment horizontal="center" vertical="center"/>
      <protection hidden="1"/>
    </xf>
    <xf numFmtId="0" fontId="24" fillId="0" borderId="26" xfId="0" applyFont="1" applyBorder="1" applyAlignment="1" applyProtection="1">
      <alignment horizontal="center" vertical="center"/>
      <protection hidden="1"/>
    </xf>
    <xf numFmtId="0" fontId="24" fillId="0" borderId="27" xfId="0" applyFont="1" applyBorder="1" applyAlignment="1" applyProtection="1">
      <alignment horizontal="center" vertical="center"/>
      <protection hidden="1"/>
    </xf>
    <xf numFmtId="0" fontId="8" fillId="0" borderId="26" xfId="0" applyFont="1" applyBorder="1" applyAlignment="1" applyProtection="1">
      <alignment horizontal="center" vertical="center"/>
      <protection hidden="1"/>
    </xf>
    <xf numFmtId="0" fontId="8" fillId="0" borderId="27" xfId="0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3CDDD"/>
      <color rgb="FF266678"/>
      <color rgb="FF76C0D4"/>
      <color rgb="FFBFE2EB"/>
      <color rgb="FF3184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drew Smith - GT EPE" id="{C11CDAD0-5804-48F0-83BB-0913A1E4A2DA}" userId="S::SmithA51@invicta.cantium.net::73046740-621f-4284-abbc-f740bbf3f4f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0-09-10T10:43:04.90" personId="{C11CDAD0-5804-48F0-83BB-0913A1E4A2DA}" id="{C04901EE-275C-424F-AAC9-464CD3A73E42}">
    <text>The district in which the agreement is based</text>
  </threadedComment>
  <threadedComment ref="B5" dT="2020-08-17T07:14:38.47" personId="{C11CDAD0-5804-48F0-83BB-0913A1E4A2DA}" id="{4BC78DFC-BFC3-422E-B5E5-389F3CC0BF1C}">
    <text>The Agreement number as recorded on SMS</text>
  </threadedComment>
  <threadedComment ref="C5" dT="2020-08-17T07:15:32.83" personId="{C11CDAD0-5804-48F0-83BB-0913A1E4A2DA}" id="{2CE7B0CE-7A2A-46E1-B135-0290CB8E14D2}">
    <text>The location of the agreement as entered in the SMS</text>
  </threadedComment>
  <threadedComment ref="D5" dT="2020-08-17T07:15:32.83" personId="{C11CDAD0-5804-48F0-83BB-0913A1E4A2DA}" id="{E07D17F6-DAB2-4430-80E7-9104BFEEB901}">
    <text>The date that the agreement was entered on SMS</text>
  </threadedComment>
  <threadedComment ref="E5" dT="2020-08-17T07:16:27.82" personId="{C11CDAD0-5804-48F0-83BB-0913A1E4A2DA}" id="{688D4396-54BB-4F10-97B9-B713AAB5B27E}">
    <text>The date used as the 'Signed and Sealed' date for IFS purposes. Same as 'Sealed Date' in SMS</text>
  </threadedComment>
  <threadedComment ref="F5" dT="2020-08-17T07:16:05.33" personId="{C11CDAD0-5804-48F0-83BB-0913A1E4A2DA}" id="{84B09F60-0377-4382-950F-3F8E50273783}">
    <text>The agreement status</text>
  </threadedComment>
  <threadedComment ref="G5" dT="2020-08-17T07:19:01.98" personId="{C11CDAD0-5804-48F0-83BB-0913A1E4A2DA}" id="{C4FF7AF6-6A2C-4AA5-B5BF-FC4B9C0FCD42}">
    <text>The IFS code used for each trigger. Based on MHCLG guidance</text>
  </threadedComment>
  <threadedComment ref="H5" dT="2020-08-17T07:19:19.65" personId="{C11CDAD0-5804-48F0-83BB-0913A1E4A2DA}" id="{BBDF2946-BEEE-4191-B1B2-48A958268731}">
    <text>A description of the Trigger</text>
  </threadedComment>
  <threadedComment ref="I5" dT="2020-08-17T07:19:19.65" personId="{C11CDAD0-5804-48F0-83BB-0913A1E4A2DA}" id="{EDE52C58-E839-48AD-9FAD-29DBF672CEF4}">
    <text>The transaction amount given to this contribution for IFS purposes- this may differ from the Trigger amounts in columns M-P if the trigger is split into multiple transactions</text>
  </threadedComment>
  <threadedComment ref="J5" dT="2020-08-17T07:19:45.20" personId="{C11CDAD0-5804-48F0-83BB-0913A1E4A2DA}" id="{D5126847-33B9-4B0E-A61C-025CC77FF811}">
    <text>The amount of land involved for relevant triggers</text>
  </threadedComment>
  <threadedComment ref="K5" dT="2020-09-11T07:44:29.49" personId="{C11CDAD0-5804-48F0-83BB-0913A1E4A2DA}" id="{E0E42013-993F-4071-A39C-DBA6AD464CF8}">
    <text>[Technical] Shows the entry number of the record within each agreement. Some agreements have many entries. Used for counting unique records.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showGridLines="0" tabSelected="1" workbookViewId="0">
      <selection activeCell="K7" sqref="K7"/>
    </sheetView>
  </sheetViews>
  <sheetFormatPr defaultRowHeight="12.75" x14ac:dyDescent="0.25"/>
  <cols>
    <col min="1" max="1" width="21" style="2" bestFit="1" customWidth="1"/>
    <col min="2" max="14" width="12.85546875" style="3" customWidth="1"/>
    <col min="15" max="15" width="14.140625" style="3" bestFit="1" customWidth="1"/>
    <col min="16" max="16384" width="9.140625" style="2"/>
  </cols>
  <sheetData>
    <row r="1" spans="1:15" ht="19.5" x14ac:dyDescent="0.25">
      <c r="A1" s="104" t="s">
        <v>598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14.25" x14ac:dyDescent="0.25">
      <c r="A2" s="106" t="s">
        <v>599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ht="14.25" x14ac:dyDescent="0.25">
      <c r="A3" s="107" t="s">
        <v>600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5" x14ac:dyDescent="0.25">
      <c r="A4" s="108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20.25" thickBot="1" x14ac:dyDescent="0.3">
      <c r="A5" s="104" t="s">
        <v>500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15" ht="15" customHeight="1" thickBot="1" x14ac:dyDescent="0.3">
      <c r="A6" s="108"/>
      <c r="B6" s="105"/>
      <c r="C6" s="177" t="s">
        <v>596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9"/>
    </row>
    <row r="7" spans="1:15" s="5" customFormat="1" ht="51" x14ac:dyDescent="0.25">
      <c r="A7" s="133" t="s">
        <v>0</v>
      </c>
      <c r="B7" s="134" t="s">
        <v>495</v>
      </c>
      <c r="C7" s="135" t="s">
        <v>496</v>
      </c>
      <c r="D7" s="136" t="s">
        <v>450</v>
      </c>
      <c r="E7" s="136" t="s">
        <v>335</v>
      </c>
      <c r="F7" s="136" t="s">
        <v>497</v>
      </c>
      <c r="G7" s="136" t="s">
        <v>336</v>
      </c>
      <c r="H7" s="136" t="s">
        <v>498</v>
      </c>
      <c r="I7" s="136" t="s">
        <v>341</v>
      </c>
      <c r="J7" s="136" t="s">
        <v>339</v>
      </c>
      <c r="K7" s="136" t="s">
        <v>449</v>
      </c>
      <c r="L7" s="137" t="s">
        <v>340</v>
      </c>
      <c r="M7" s="136" t="s">
        <v>448</v>
      </c>
      <c r="N7" s="134" t="s">
        <v>451</v>
      </c>
      <c r="O7" s="138" t="s">
        <v>499</v>
      </c>
    </row>
    <row r="8" spans="1:15" x14ac:dyDescent="0.25">
      <c r="A8" s="109" t="s">
        <v>452</v>
      </c>
      <c r="B8" s="110">
        <f>COUNTIFS('KCC Secured Contributions'!$A:$A,$A8)</f>
        <v>71</v>
      </c>
      <c r="C8" s="111">
        <f>COUNTIFS('KCC Secured Contributions'!$A:$A,$A8,'KCC Secured Contributions'!$G:$G,C$7)</f>
        <v>0</v>
      </c>
      <c r="D8" s="112">
        <f>COUNTIFS('KCC Secured Contributions'!$A:$A,$A8,'KCC Secured Contributions'!$G:$G,D$7)</f>
        <v>0</v>
      </c>
      <c r="E8" s="112">
        <f>COUNTIFS('KCC Secured Contributions'!$A:$A,$A8,'KCC Secured Contributions'!$G:$G,E$7)</f>
        <v>26</v>
      </c>
      <c r="F8" s="112">
        <f>COUNTIFS('KCC Secured Contributions'!$A:$A,$A8,'KCC Secured Contributions'!$G:$G,F$7)</f>
        <v>0</v>
      </c>
      <c r="G8" s="112">
        <f>COUNTIFS('KCC Secured Contributions'!$A:$A,$A8,'KCC Secured Contributions'!$G:$G,G$7)</f>
        <v>29</v>
      </c>
      <c r="H8" s="112">
        <f>COUNTIFS('KCC Secured Contributions'!$A:$A,$A8,'KCC Secured Contributions'!$G:$G,H$7)</f>
        <v>0</v>
      </c>
      <c r="I8" s="112">
        <f>COUNTIFS('KCC Secured Contributions'!$A:$A,$A8,'KCC Secured Contributions'!$G:$G,I$7)</f>
        <v>5</v>
      </c>
      <c r="J8" s="112">
        <f>COUNTIFS('KCC Secured Contributions'!$A:$A,$A8,'KCC Secured Contributions'!$G:$G,J$7)</f>
        <v>4</v>
      </c>
      <c r="K8" s="112">
        <f>COUNTIFS('KCC Secured Contributions'!$A:$A,$A8,'KCC Secured Contributions'!$G:$G,K$7)</f>
        <v>1</v>
      </c>
      <c r="L8" s="112">
        <f>COUNTIFS('KCC Secured Contributions'!$A:$A,$A8,'KCC Secured Contributions'!$G:$G,L$7)</f>
        <v>0</v>
      </c>
      <c r="M8" s="112">
        <f>COUNTIFS('KCC Secured Contributions'!$A:$A,$A8,'KCC Secured Contributions'!$G:$G,M$7)</f>
        <v>6</v>
      </c>
      <c r="N8" s="110">
        <f>COUNTIFS('KCC Secured Contributions'!$A:$A,$A8,'KCC Secured Contributions'!$G:$G,N$7)</f>
        <v>0</v>
      </c>
      <c r="O8" s="113">
        <f t="shared" ref="O8:O19" si="0">SUM(C8:N8)</f>
        <v>71</v>
      </c>
    </row>
    <row r="9" spans="1:15" x14ac:dyDescent="0.25">
      <c r="A9" s="109" t="s">
        <v>453</v>
      </c>
      <c r="B9" s="110">
        <f>COUNTIFS('KCC Secured Contributions'!$A:$A,$A9)</f>
        <v>35</v>
      </c>
      <c r="C9" s="111">
        <f>COUNTIFS('KCC Secured Contributions'!$A:$A,$A9,'KCC Secured Contributions'!$G:$G,C$7)</f>
        <v>0</v>
      </c>
      <c r="D9" s="112">
        <f>COUNTIFS('KCC Secured Contributions'!$A:$A,$A9,'KCC Secured Contributions'!$G:$G,D$7)</f>
        <v>1</v>
      </c>
      <c r="E9" s="112">
        <f>COUNTIFS('KCC Secured Contributions'!$A:$A,$A9,'KCC Secured Contributions'!$G:$G,E$7)</f>
        <v>16</v>
      </c>
      <c r="F9" s="112">
        <f>COUNTIFS('KCC Secured Contributions'!$A:$A,$A9,'KCC Secured Contributions'!$G:$G,F$7)</f>
        <v>0</v>
      </c>
      <c r="G9" s="112">
        <f>COUNTIFS('KCC Secured Contributions'!$A:$A,$A9,'KCC Secured Contributions'!$G:$G,G$7)</f>
        <v>10</v>
      </c>
      <c r="H9" s="112">
        <f>COUNTIFS('KCC Secured Contributions'!$A:$A,$A9,'KCC Secured Contributions'!$G:$G,H$7)</f>
        <v>0</v>
      </c>
      <c r="I9" s="112">
        <f>COUNTIFS('KCC Secured Contributions'!$A:$A,$A9,'KCC Secured Contributions'!$G:$G,I$7)</f>
        <v>2</v>
      </c>
      <c r="J9" s="112">
        <f>COUNTIFS('KCC Secured Contributions'!$A:$A,$A9,'KCC Secured Contributions'!$G:$G,J$7)</f>
        <v>2</v>
      </c>
      <c r="K9" s="112">
        <f>COUNTIFS('KCC Secured Contributions'!$A:$A,$A9,'KCC Secured Contributions'!$G:$G,K$7)</f>
        <v>0</v>
      </c>
      <c r="L9" s="112">
        <f>COUNTIFS('KCC Secured Contributions'!$A:$A,$A9,'KCC Secured Contributions'!$G:$G,L$7)</f>
        <v>0</v>
      </c>
      <c r="M9" s="112">
        <f>COUNTIFS('KCC Secured Contributions'!$A:$A,$A9,'KCC Secured Contributions'!$G:$G,M$7)</f>
        <v>3</v>
      </c>
      <c r="N9" s="110">
        <f>COUNTIFS('KCC Secured Contributions'!$A:$A,$A9,'KCC Secured Contributions'!$G:$G,N$7)</f>
        <v>1</v>
      </c>
      <c r="O9" s="113">
        <f t="shared" si="0"/>
        <v>35</v>
      </c>
    </row>
    <row r="10" spans="1:15" x14ac:dyDescent="0.25">
      <c r="A10" s="109" t="s">
        <v>454</v>
      </c>
      <c r="B10" s="110">
        <f>COUNTIFS('KCC Secured Contributions'!$A:$A,$A10)</f>
        <v>32</v>
      </c>
      <c r="C10" s="111">
        <f>COUNTIFS('KCC Secured Contributions'!$A:$A,$A10,'KCC Secured Contributions'!$G:$G,C$7)</f>
        <v>0</v>
      </c>
      <c r="D10" s="112">
        <f>COUNTIFS('KCC Secured Contributions'!$A:$A,$A10,'KCC Secured Contributions'!$G:$G,D$7)</f>
        <v>0</v>
      </c>
      <c r="E10" s="112">
        <f>COUNTIFS('KCC Secured Contributions'!$A:$A,$A10,'KCC Secured Contributions'!$G:$G,E$7)</f>
        <v>15</v>
      </c>
      <c r="F10" s="112">
        <f>COUNTIFS('KCC Secured Contributions'!$A:$A,$A10,'KCC Secured Contributions'!$G:$G,F$7)</f>
        <v>0</v>
      </c>
      <c r="G10" s="112">
        <f>COUNTIFS('KCC Secured Contributions'!$A:$A,$A10,'KCC Secured Contributions'!$G:$G,G$7)</f>
        <v>8</v>
      </c>
      <c r="H10" s="112">
        <f>COUNTIFS('KCC Secured Contributions'!$A:$A,$A10,'KCC Secured Contributions'!$G:$G,H$7)</f>
        <v>0</v>
      </c>
      <c r="I10" s="112">
        <f>COUNTIFS('KCC Secured Contributions'!$A:$A,$A10,'KCC Secured Contributions'!$G:$G,I$7)</f>
        <v>1</v>
      </c>
      <c r="J10" s="112">
        <f>COUNTIFS('KCC Secured Contributions'!$A:$A,$A10,'KCC Secured Contributions'!$G:$G,J$7)</f>
        <v>1</v>
      </c>
      <c r="K10" s="112">
        <f>COUNTIFS('KCC Secured Contributions'!$A:$A,$A10,'KCC Secured Contributions'!$G:$G,K$7)</f>
        <v>1</v>
      </c>
      <c r="L10" s="112">
        <f>COUNTIFS('KCC Secured Contributions'!$A:$A,$A10,'KCC Secured Contributions'!$G:$G,L$7)</f>
        <v>0</v>
      </c>
      <c r="M10" s="112">
        <f>COUNTIFS('KCC Secured Contributions'!$A:$A,$A10,'KCC Secured Contributions'!$G:$G,M$7)</f>
        <v>6</v>
      </c>
      <c r="N10" s="110">
        <f>COUNTIFS('KCC Secured Contributions'!$A:$A,$A10,'KCC Secured Contributions'!$G:$G,N$7)</f>
        <v>0</v>
      </c>
      <c r="O10" s="113">
        <f t="shared" si="0"/>
        <v>32</v>
      </c>
    </row>
    <row r="11" spans="1:15" x14ac:dyDescent="0.25">
      <c r="A11" s="109" t="s">
        <v>455</v>
      </c>
      <c r="B11" s="110">
        <f>COUNTIFS('KCC Secured Contributions'!$A:$A,$A11)</f>
        <v>39</v>
      </c>
      <c r="C11" s="111">
        <f>COUNTIFS('KCC Secured Contributions'!$A:$A,$A11,'KCC Secured Contributions'!$G:$G,C$7)</f>
        <v>0</v>
      </c>
      <c r="D11" s="112">
        <f>COUNTIFS('KCC Secured Contributions'!$A:$A,$A11,'KCC Secured Contributions'!$G:$G,D$7)</f>
        <v>0</v>
      </c>
      <c r="E11" s="112">
        <f>COUNTIFS('KCC Secured Contributions'!$A:$A,$A11,'KCC Secured Contributions'!$G:$G,E$7)</f>
        <v>18</v>
      </c>
      <c r="F11" s="112">
        <f>COUNTIFS('KCC Secured Contributions'!$A:$A,$A11,'KCC Secured Contributions'!$G:$G,F$7)</f>
        <v>0</v>
      </c>
      <c r="G11" s="112">
        <f>COUNTIFS('KCC Secured Contributions'!$A:$A,$A11,'KCC Secured Contributions'!$G:$G,G$7)</f>
        <v>16</v>
      </c>
      <c r="H11" s="112">
        <f>COUNTIFS('KCC Secured Contributions'!$A:$A,$A11,'KCC Secured Contributions'!$G:$G,H$7)</f>
        <v>0</v>
      </c>
      <c r="I11" s="112">
        <f>COUNTIFS('KCC Secured Contributions'!$A:$A,$A11,'KCC Secured Contributions'!$G:$G,I$7)</f>
        <v>0</v>
      </c>
      <c r="J11" s="112">
        <f>COUNTIFS('KCC Secured Contributions'!$A:$A,$A11,'KCC Secured Contributions'!$G:$G,J$7)</f>
        <v>0</v>
      </c>
      <c r="K11" s="112">
        <f>COUNTIFS('KCC Secured Contributions'!$A:$A,$A11,'KCC Secured Contributions'!$G:$G,K$7)</f>
        <v>0</v>
      </c>
      <c r="L11" s="112">
        <f>COUNTIFS('KCC Secured Contributions'!$A:$A,$A11,'KCC Secured Contributions'!$G:$G,L$7)</f>
        <v>0</v>
      </c>
      <c r="M11" s="112">
        <f>COUNTIFS('KCC Secured Contributions'!$A:$A,$A11,'KCC Secured Contributions'!$G:$G,M$7)</f>
        <v>5</v>
      </c>
      <c r="N11" s="110">
        <f>COUNTIFS('KCC Secured Contributions'!$A:$A,$A11,'KCC Secured Contributions'!$G:$G,N$7)</f>
        <v>0</v>
      </c>
      <c r="O11" s="113">
        <f t="shared" si="0"/>
        <v>39</v>
      </c>
    </row>
    <row r="12" spans="1:15" x14ac:dyDescent="0.25">
      <c r="A12" s="109" t="s">
        <v>456</v>
      </c>
      <c r="B12" s="110">
        <f>COUNTIFS('KCC Secured Contributions'!$A:$A,$A12)</f>
        <v>24</v>
      </c>
      <c r="C12" s="111">
        <f>COUNTIFS('KCC Secured Contributions'!$A:$A,$A12,'KCC Secured Contributions'!$G:$G,C$7)</f>
        <v>0</v>
      </c>
      <c r="D12" s="112">
        <f>COUNTIFS('KCC Secured Contributions'!$A:$A,$A12,'KCC Secured Contributions'!$G:$G,D$7)</f>
        <v>1</v>
      </c>
      <c r="E12" s="112">
        <f>COUNTIFS('KCC Secured Contributions'!$A:$A,$A12,'KCC Secured Contributions'!$G:$G,E$7)</f>
        <v>10</v>
      </c>
      <c r="F12" s="112">
        <f>COUNTIFS('KCC Secured Contributions'!$A:$A,$A12,'KCC Secured Contributions'!$G:$G,F$7)</f>
        <v>0</v>
      </c>
      <c r="G12" s="112">
        <f>COUNTIFS('KCC Secured Contributions'!$A:$A,$A12,'KCC Secured Contributions'!$G:$G,G$7)</f>
        <v>5</v>
      </c>
      <c r="H12" s="112">
        <f>COUNTIFS('KCC Secured Contributions'!$A:$A,$A12,'KCC Secured Contributions'!$G:$G,H$7)</f>
        <v>0</v>
      </c>
      <c r="I12" s="112">
        <f>COUNTIFS('KCC Secured Contributions'!$A:$A,$A12,'KCC Secured Contributions'!$G:$G,I$7)</f>
        <v>3</v>
      </c>
      <c r="J12" s="112">
        <f>COUNTIFS('KCC Secured Contributions'!$A:$A,$A12,'KCC Secured Contributions'!$G:$G,J$7)</f>
        <v>0</v>
      </c>
      <c r="K12" s="112">
        <f>COUNTIFS('KCC Secured Contributions'!$A:$A,$A12,'KCC Secured Contributions'!$G:$G,K$7)</f>
        <v>1</v>
      </c>
      <c r="L12" s="112">
        <f>COUNTIFS('KCC Secured Contributions'!$A:$A,$A12,'KCC Secured Contributions'!$G:$G,L$7)</f>
        <v>0</v>
      </c>
      <c r="M12" s="112">
        <f>COUNTIFS('KCC Secured Contributions'!$A:$A,$A12,'KCC Secured Contributions'!$G:$G,M$7)</f>
        <v>4</v>
      </c>
      <c r="N12" s="110">
        <f>COUNTIFS('KCC Secured Contributions'!$A:$A,$A12,'KCC Secured Contributions'!$G:$G,N$7)</f>
        <v>0</v>
      </c>
      <c r="O12" s="113">
        <f t="shared" si="0"/>
        <v>24</v>
      </c>
    </row>
    <row r="13" spans="1:15" x14ac:dyDescent="0.25">
      <c r="A13" s="109" t="s">
        <v>457</v>
      </c>
      <c r="B13" s="110">
        <f>COUNTIFS('KCC Secured Contributions'!$A:$A,$A13)</f>
        <v>13</v>
      </c>
      <c r="C13" s="111">
        <f>COUNTIFS('KCC Secured Contributions'!$A:$A,$A13,'KCC Secured Contributions'!$G:$G,C$7)</f>
        <v>0</v>
      </c>
      <c r="D13" s="112">
        <f>COUNTIFS('KCC Secured Contributions'!$A:$A,$A13,'KCC Secured Contributions'!$G:$G,D$7)</f>
        <v>0</v>
      </c>
      <c r="E13" s="112">
        <f>COUNTIFS('KCC Secured Contributions'!$A:$A,$A13,'KCC Secured Contributions'!$G:$G,E$7)</f>
        <v>6</v>
      </c>
      <c r="F13" s="112">
        <f>COUNTIFS('KCC Secured Contributions'!$A:$A,$A13,'KCC Secured Contributions'!$G:$G,F$7)</f>
        <v>0</v>
      </c>
      <c r="G13" s="112">
        <f>COUNTIFS('KCC Secured Contributions'!$A:$A,$A13,'KCC Secured Contributions'!$G:$G,G$7)</f>
        <v>7</v>
      </c>
      <c r="H13" s="112">
        <f>COUNTIFS('KCC Secured Contributions'!$A:$A,$A13,'KCC Secured Contributions'!$G:$G,H$7)</f>
        <v>0</v>
      </c>
      <c r="I13" s="112">
        <f>COUNTIFS('KCC Secured Contributions'!$A:$A,$A13,'KCC Secured Contributions'!$G:$G,I$7)</f>
        <v>0</v>
      </c>
      <c r="J13" s="112">
        <f>COUNTIFS('KCC Secured Contributions'!$A:$A,$A13,'KCC Secured Contributions'!$G:$G,J$7)</f>
        <v>0</v>
      </c>
      <c r="K13" s="112">
        <f>COUNTIFS('KCC Secured Contributions'!$A:$A,$A13,'KCC Secured Contributions'!$G:$G,K$7)</f>
        <v>0</v>
      </c>
      <c r="L13" s="112">
        <f>COUNTIFS('KCC Secured Contributions'!$A:$A,$A13,'KCC Secured Contributions'!$G:$G,L$7)</f>
        <v>0</v>
      </c>
      <c r="M13" s="112">
        <f>COUNTIFS('KCC Secured Contributions'!$A:$A,$A13,'KCC Secured Contributions'!$G:$G,M$7)</f>
        <v>0</v>
      </c>
      <c r="N13" s="110">
        <f>COUNTIFS('KCC Secured Contributions'!$A:$A,$A13,'KCC Secured Contributions'!$G:$G,N$7)</f>
        <v>0</v>
      </c>
      <c r="O13" s="113">
        <f t="shared" si="0"/>
        <v>13</v>
      </c>
    </row>
    <row r="14" spans="1:15" x14ac:dyDescent="0.25">
      <c r="A14" s="109" t="s">
        <v>493</v>
      </c>
      <c r="B14" s="110">
        <f>COUNTIFS('KCC Secured Contributions'!$A:$A,$A14)</f>
        <v>10</v>
      </c>
      <c r="C14" s="111">
        <f>COUNTIFS('KCC Secured Contributions'!$A:$A,$A14,'KCC Secured Contributions'!$G:$G,C$7)</f>
        <v>0</v>
      </c>
      <c r="D14" s="112">
        <f>COUNTIFS('KCC Secured Contributions'!$A:$A,$A14,'KCC Secured Contributions'!$G:$G,D$7)</f>
        <v>0</v>
      </c>
      <c r="E14" s="112">
        <f>COUNTIFS('KCC Secured Contributions'!$A:$A,$A14,'KCC Secured Contributions'!$G:$G,E$7)</f>
        <v>3</v>
      </c>
      <c r="F14" s="112">
        <f>COUNTIFS('KCC Secured Contributions'!$A:$A,$A14,'KCC Secured Contributions'!$G:$G,F$7)</f>
        <v>0</v>
      </c>
      <c r="G14" s="112">
        <f>COUNTIFS('KCC Secured Contributions'!$A:$A,$A14,'KCC Secured Contributions'!$G:$G,G$7)</f>
        <v>4</v>
      </c>
      <c r="H14" s="112">
        <f>COUNTIFS('KCC Secured Contributions'!$A:$A,$A14,'KCC Secured Contributions'!$G:$G,H$7)</f>
        <v>0</v>
      </c>
      <c r="I14" s="112">
        <f>COUNTIFS('KCC Secured Contributions'!$A:$A,$A14,'KCC Secured Contributions'!$G:$G,I$7)</f>
        <v>0</v>
      </c>
      <c r="J14" s="112">
        <f>COUNTIFS('KCC Secured Contributions'!$A:$A,$A14,'KCC Secured Contributions'!$G:$G,J$7)</f>
        <v>1</v>
      </c>
      <c r="K14" s="112">
        <f>COUNTIFS('KCC Secured Contributions'!$A:$A,$A14,'KCC Secured Contributions'!$G:$G,K$7)</f>
        <v>0</v>
      </c>
      <c r="L14" s="112">
        <f>COUNTIFS('KCC Secured Contributions'!$A:$A,$A14,'KCC Secured Contributions'!$G:$G,L$7)</f>
        <v>0</v>
      </c>
      <c r="M14" s="112">
        <f>COUNTIFS('KCC Secured Contributions'!$A:$A,$A14,'KCC Secured Contributions'!$G:$G,M$7)</f>
        <v>1</v>
      </c>
      <c r="N14" s="110">
        <f>COUNTIFS('KCC Secured Contributions'!$A:$A,$A14,'KCC Secured Contributions'!$G:$G,N$7)</f>
        <v>1</v>
      </c>
      <c r="O14" s="113">
        <f t="shared" si="0"/>
        <v>10</v>
      </c>
    </row>
    <row r="15" spans="1:15" x14ac:dyDescent="0.25">
      <c r="A15" s="109" t="s">
        <v>494</v>
      </c>
      <c r="B15" s="110">
        <f>COUNTIFS('KCC Secured Contributions'!$A:$A,$A15)</f>
        <v>0</v>
      </c>
      <c r="C15" s="111">
        <f>COUNTIFS('KCC Secured Contributions'!$A:$A,$A15,'KCC Secured Contributions'!$G:$G,C$7)</f>
        <v>0</v>
      </c>
      <c r="D15" s="112">
        <f>COUNTIFS('KCC Secured Contributions'!$A:$A,$A15,'KCC Secured Contributions'!$G:$G,D$7)</f>
        <v>0</v>
      </c>
      <c r="E15" s="112">
        <f>COUNTIFS('KCC Secured Contributions'!$A:$A,$A15,'KCC Secured Contributions'!$G:$G,E$7)</f>
        <v>0</v>
      </c>
      <c r="F15" s="112">
        <f>COUNTIFS('KCC Secured Contributions'!$A:$A,$A15,'KCC Secured Contributions'!$G:$G,F$7)</f>
        <v>0</v>
      </c>
      <c r="G15" s="112">
        <f>COUNTIFS('KCC Secured Contributions'!$A:$A,$A15,'KCC Secured Contributions'!$G:$G,G$7)</f>
        <v>0</v>
      </c>
      <c r="H15" s="112">
        <f>COUNTIFS('KCC Secured Contributions'!$A:$A,$A15,'KCC Secured Contributions'!$G:$G,H$7)</f>
        <v>0</v>
      </c>
      <c r="I15" s="112">
        <f>COUNTIFS('KCC Secured Contributions'!$A:$A,$A15,'KCC Secured Contributions'!$G:$G,I$7)</f>
        <v>0</v>
      </c>
      <c r="J15" s="112">
        <f>COUNTIFS('KCC Secured Contributions'!$A:$A,$A15,'KCC Secured Contributions'!$G:$G,J$7)</f>
        <v>0</v>
      </c>
      <c r="K15" s="112">
        <f>COUNTIFS('KCC Secured Contributions'!$A:$A,$A15,'KCC Secured Contributions'!$G:$G,K$7)</f>
        <v>0</v>
      </c>
      <c r="L15" s="112">
        <f>COUNTIFS('KCC Secured Contributions'!$A:$A,$A15,'KCC Secured Contributions'!$G:$G,L$7)</f>
        <v>0</v>
      </c>
      <c r="M15" s="112">
        <f>COUNTIFS('KCC Secured Contributions'!$A:$A,$A15,'KCC Secured Contributions'!$G:$G,M$7)</f>
        <v>0</v>
      </c>
      <c r="N15" s="110">
        <f>COUNTIFS('KCC Secured Contributions'!$A:$A,$A15,'KCC Secured Contributions'!$G:$G,N$7)</f>
        <v>0</v>
      </c>
      <c r="O15" s="113">
        <f t="shared" si="0"/>
        <v>0</v>
      </c>
    </row>
    <row r="16" spans="1:15" x14ac:dyDescent="0.25">
      <c r="A16" s="109" t="s">
        <v>458</v>
      </c>
      <c r="B16" s="110">
        <f>COUNTIFS('KCC Secured Contributions'!$A:$A,$A16)</f>
        <v>4</v>
      </c>
      <c r="C16" s="111">
        <f>COUNTIFS('KCC Secured Contributions'!$A:$A,$A16,'KCC Secured Contributions'!$G:$G,C$7)</f>
        <v>0</v>
      </c>
      <c r="D16" s="112">
        <f>COUNTIFS('KCC Secured Contributions'!$A:$A,$A16,'KCC Secured Contributions'!$G:$G,D$7)</f>
        <v>0</v>
      </c>
      <c r="E16" s="112">
        <f>COUNTIFS('KCC Secured Contributions'!$A:$A,$A16,'KCC Secured Contributions'!$G:$G,E$7)</f>
        <v>2</v>
      </c>
      <c r="F16" s="112">
        <f>COUNTIFS('KCC Secured Contributions'!$A:$A,$A16,'KCC Secured Contributions'!$G:$G,F$7)</f>
        <v>0</v>
      </c>
      <c r="G16" s="112">
        <f>COUNTIFS('KCC Secured Contributions'!$A:$A,$A16,'KCC Secured Contributions'!$G:$G,G$7)</f>
        <v>2</v>
      </c>
      <c r="H16" s="112">
        <f>COUNTIFS('KCC Secured Contributions'!$A:$A,$A16,'KCC Secured Contributions'!$G:$G,H$7)</f>
        <v>0</v>
      </c>
      <c r="I16" s="112">
        <f>COUNTIFS('KCC Secured Contributions'!$A:$A,$A16,'KCC Secured Contributions'!$G:$G,I$7)</f>
        <v>0</v>
      </c>
      <c r="J16" s="112">
        <f>COUNTIFS('KCC Secured Contributions'!$A:$A,$A16,'KCC Secured Contributions'!$G:$G,J$7)</f>
        <v>0</v>
      </c>
      <c r="K16" s="112">
        <f>COUNTIFS('KCC Secured Contributions'!$A:$A,$A16,'KCC Secured Contributions'!$G:$G,K$7)</f>
        <v>0</v>
      </c>
      <c r="L16" s="112">
        <f>COUNTIFS('KCC Secured Contributions'!$A:$A,$A16,'KCC Secured Contributions'!$G:$G,L$7)</f>
        <v>0</v>
      </c>
      <c r="M16" s="112">
        <f>COUNTIFS('KCC Secured Contributions'!$A:$A,$A16,'KCC Secured Contributions'!$G:$G,M$7)</f>
        <v>0</v>
      </c>
      <c r="N16" s="110">
        <f>COUNTIFS('KCC Secured Contributions'!$A:$A,$A16,'KCC Secured Contributions'!$G:$G,N$7)</f>
        <v>0</v>
      </c>
      <c r="O16" s="113">
        <f t="shared" si="0"/>
        <v>4</v>
      </c>
    </row>
    <row r="17" spans="1:15" x14ac:dyDescent="0.25">
      <c r="A17" s="109" t="s">
        <v>459</v>
      </c>
      <c r="B17" s="110">
        <f>COUNTIFS('KCC Secured Contributions'!$A:$A,$A17)</f>
        <v>26</v>
      </c>
      <c r="C17" s="111">
        <f>COUNTIFS('KCC Secured Contributions'!$A:$A,$A17,'KCC Secured Contributions'!$G:$G,C$7)</f>
        <v>0</v>
      </c>
      <c r="D17" s="112">
        <f>COUNTIFS('KCC Secured Contributions'!$A:$A,$A17,'KCC Secured Contributions'!$G:$G,D$7)</f>
        <v>0</v>
      </c>
      <c r="E17" s="112">
        <f>COUNTIFS('KCC Secured Contributions'!$A:$A,$A17,'KCC Secured Contributions'!$G:$G,E$7)</f>
        <v>12</v>
      </c>
      <c r="F17" s="112">
        <f>COUNTIFS('KCC Secured Contributions'!$A:$A,$A17,'KCC Secured Contributions'!$G:$G,F$7)</f>
        <v>0</v>
      </c>
      <c r="G17" s="112">
        <f>COUNTIFS('KCC Secured Contributions'!$A:$A,$A17,'KCC Secured Contributions'!$G:$G,G$7)</f>
        <v>10</v>
      </c>
      <c r="H17" s="112">
        <f>COUNTIFS('KCC Secured Contributions'!$A:$A,$A17,'KCC Secured Contributions'!$G:$G,H$7)</f>
        <v>0</v>
      </c>
      <c r="I17" s="112">
        <f>COUNTIFS('KCC Secured Contributions'!$A:$A,$A17,'KCC Secured Contributions'!$G:$G,I$7)</f>
        <v>0</v>
      </c>
      <c r="J17" s="112">
        <f>COUNTIFS('KCC Secured Contributions'!$A:$A,$A17,'KCC Secured Contributions'!$G:$G,J$7)</f>
        <v>2</v>
      </c>
      <c r="K17" s="112">
        <f>COUNTIFS('KCC Secured Contributions'!$A:$A,$A17,'KCC Secured Contributions'!$G:$G,K$7)</f>
        <v>0</v>
      </c>
      <c r="L17" s="112">
        <f>COUNTIFS('KCC Secured Contributions'!$A:$A,$A17,'KCC Secured Contributions'!$G:$G,L$7)</f>
        <v>0</v>
      </c>
      <c r="M17" s="112">
        <f>COUNTIFS('KCC Secured Contributions'!$A:$A,$A17,'KCC Secured Contributions'!$G:$G,M$7)</f>
        <v>2</v>
      </c>
      <c r="N17" s="110">
        <f>COUNTIFS('KCC Secured Contributions'!$A:$A,$A17,'KCC Secured Contributions'!$G:$G,N$7)</f>
        <v>0</v>
      </c>
      <c r="O17" s="113">
        <f t="shared" si="0"/>
        <v>26</v>
      </c>
    </row>
    <row r="18" spans="1:15" x14ac:dyDescent="0.25">
      <c r="A18" s="109" t="s">
        <v>460</v>
      </c>
      <c r="B18" s="110">
        <f>COUNTIFS('KCC Secured Contributions'!$A:$A,$A18)</f>
        <v>47</v>
      </c>
      <c r="C18" s="111">
        <f>COUNTIFS('KCC Secured Contributions'!$A:$A,$A18,'KCC Secured Contributions'!$G:$G,C$7)</f>
        <v>0</v>
      </c>
      <c r="D18" s="112">
        <f>COUNTIFS('KCC Secured Contributions'!$A:$A,$A18,'KCC Secured Contributions'!$G:$G,D$7)</f>
        <v>0</v>
      </c>
      <c r="E18" s="112">
        <f>COUNTIFS('KCC Secured Contributions'!$A:$A,$A18,'KCC Secured Contributions'!$G:$G,E$7)</f>
        <v>19</v>
      </c>
      <c r="F18" s="112">
        <f>COUNTIFS('KCC Secured Contributions'!$A:$A,$A18,'KCC Secured Contributions'!$G:$G,F$7)</f>
        <v>0</v>
      </c>
      <c r="G18" s="112">
        <f>COUNTIFS('KCC Secured Contributions'!$A:$A,$A18,'KCC Secured Contributions'!$G:$G,G$7)</f>
        <v>17</v>
      </c>
      <c r="H18" s="112">
        <f>COUNTIFS('KCC Secured Contributions'!$A:$A,$A18,'KCC Secured Contributions'!$G:$G,H$7)</f>
        <v>0</v>
      </c>
      <c r="I18" s="112">
        <f>COUNTIFS('KCC Secured Contributions'!$A:$A,$A18,'KCC Secured Contributions'!$G:$G,I$7)</f>
        <v>0</v>
      </c>
      <c r="J18" s="112">
        <f>COUNTIFS('KCC Secured Contributions'!$A:$A,$A18,'KCC Secured Contributions'!$G:$G,J$7)</f>
        <v>0</v>
      </c>
      <c r="K18" s="112">
        <f>COUNTIFS('KCC Secured Contributions'!$A:$A,$A18,'KCC Secured Contributions'!$G:$G,K$7)</f>
        <v>0</v>
      </c>
      <c r="L18" s="112">
        <f>COUNTIFS('KCC Secured Contributions'!$A:$A,$A18,'KCC Secured Contributions'!$G:$G,L$7)</f>
        <v>3</v>
      </c>
      <c r="M18" s="112">
        <f>COUNTIFS('KCC Secured Contributions'!$A:$A,$A18,'KCC Secured Contributions'!$G:$G,M$7)</f>
        <v>6</v>
      </c>
      <c r="N18" s="110">
        <f>COUNTIFS('KCC Secured Contributions'!$A:$A,$A18,'KCC Secured Contributions'!$G:$G,N$7)</f>
        <v>2</v>
      </c>
      <c r="O18" s="113">
        <f t="shared" si="0"/>
        <v>47</v>
      </c>
    </row>
    <row r="19" spans="1:15" ht="13.5" thickBot="1" x14ac:dyDescent="0.3">
      <c r="A19" s="114" t="s">
        <v>461</v>
      </c>
      <c r="B19" s="115">
        <f>COUNTIFS('KCC Secured Contributions'!$A:$A,$A19)</f>
        <v>50</v>
      </c>
      <c r="C19" s="116">
        <f>COUNTIFS('KCC Secured Contributions'!$A:$A,$A19,'KCC Secured Contributions'!$G:$G,C$7)</f>
        <v>0</v>
      </c>
      <c r="D19" s="117">
        <f>COUNTIFS('KCC Secured Contributions'!$A:$A,$A19,'KCC Secured Contributions'!$G:$G,D$7)</f>
        <v>3</v>
      </c>
      <c r="E19" s="117">
        <f>COUNTIFS('KCC Secured Contributions'!$A:$A,$A19,'KCC Secured Contributions'!$G:$G,E$7)</f>
        <v>18</v>
      </c>
      <c r="F19" s="117">
        <f>COUNTIFS('KCC Secured Contributions'!$A:$A,$A19,'KCC Secured Contributions'!$G:$G,F$7)</f>
        <v>0</v>
      </c>
      <c r="G19" s="117">
        <f>COUNTIFS('KCC Secured Contributions'!$A:$A,$A19,'KCC Secured Contributions'!$G:$G,G$7)</f>
        <v>14</v>
      </c>
      <c r="H19" s="117">
        <f>COUNTIFS('KCC Secured Contributions'!$A:$A,$A19,'KCC Secured Contributions'!$G:$G,H$7)</f>
        <v>0</v>
      </c>
      <c r="I19" s="117">
        <f>COUNTIFS('KCC Secured Contributions'!$A:$A,$A19,'KCC Secured Contributions'!$G:$G,I$7)</f>
        <v>10</v>
      </c>
      <c r="J19" s="117">
        <f>COUNTIFS('KCC Secured Contributions'!$A:$A,$A19,'KCC Secured Contributions'!$G:$G,J$7)</f>
        <v>0</v>
      </c>
      <c r="K19" s="117">
        <f>COUNTIFS('KCC Secured Contributions'!$A:$A,$A19,'KCC Secured Contributions'!$G:$G,K$7)</f>
        <v>0</v>
      </c>
      <c r="L19" s="117">
        <f>COUNTIFS('KCC Secured Contributions'!$A:$A,$A19,'KCC Secured Contributions'!$G:$G,L$7)</f>
        <v>4</v>
      </c>
      <c r="M19" s="117">
        <f>COUNTIFS('KCC Secured Contributions'!$A:$A,$A19,'KCC Secured Contributions'!$G:$G,M$7)</f>
        <v>1</v>
      </c>
      <c r="N19" s="115">
        <f>COUNTIFS('KCC Secured Contributions'!$A:$A,$A19,'KCC Secured Contributions'!$G:$G,N$7)</f>
        <v>0</v>
      </c>
      <c r="O19" s="118">
        <f t="shared" si="0"/>
        <v>50</v>
      </c>
    </row>
    <row r="20" spans="1:15" s="4" customFormat="1" ht="17.25" thickTop="1" thickBot="1" x14ac:dyDescent="0.3">
      <c r="A20" s="139" t="s">
        <v>499</v>
      </c>
      <c r="B20" s="140">
        <f>SUM(B8:B19)</f>
        <v>351</v>
      </c>
      <c r="C20" s="119">
        <f t="shared" ref="C20:O20" si="1">SUM(C8:C19)</f>
        <v>0</v>
      </c>
      <c r="D20" s="120">
        <f t="shared" si="1"/>
        <v>5</v>
      </c>
      <c r="E20" s="120">
        <f t="shared" si="1"/>
        <v>145</v>
      </c>
      <c r="F20" s="120">
        <f t="shared" si="1"/>
        <v>0</v>
      </c>
      <c r="G20" s="120">
        <f t="shared" si="1"/>
        <v>122</v>
      </c>
      <c r="H20" s="120">
        <f t="shared" si="1"/>
        <v>0</v>
      </c>
      <c r="I20" s="120">
        <f t="shared" si="1"/>
        <v>21</v>
      </c>
      <c r="J20" s="120">
        <f t="shared" si="1"/>
        <v>10</v>
      </c>
      <c r="K20" s="120">
        <f t="shared" si="1"/>
        <v>3</v>
      </c>
      <c r="L20" s="120">
        <f t="shared" si="1"/>
        <v>7</v>
      </c>
      <c r="M20" s="120">
        <f t="shared" si="1"/>
        <v>34</v>
      </c>
      <c r="N20" s="121">
        <f t="shared" si="1"/>
        <v>4</v>
      </c>
      <c r="O20" s="141">
        <f t="shared" si="1"/>
        <v>351</v>
      </c>
    </row>
    <row r="21" spans="1:15" x14ac:dyDescent="0.25">
      <c r="A21" s="108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</row>
    <row r="22" spans="1:15" ht="20.25" thickBot="1" x14ac:dyDescent="0.3">
      <c r="A22" s="104" t="s">
        <v>501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</row>
    <row r="23" spans="1:15" ht="13.5" thickBot="1" x14ac:dyDescent="0.3">
      <c r="A23" s="108"/>
      <c r="B23" s="105"/>
      <c r="C23" s="177" t="s">
        <v>597</v>
      </c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1"/>
    </row>
    <row r="24" spans="1:15" s="5" customFormat="1" ht="51" x14ac:dyDescent="0.25">
      <c r="A24" s="133" t="s">
        <v>0</v>
      </c>
      <c r="B24" s="134" t="s">
        <v>495</v>
      </c>
      <c r="C24" s="135" t="s">
        <v>496</v>
      </c>
      <c r="D24" s="136" t="s">
        <v>450</v>
      </c>
      <c r="E24" s="136" t="s">
        <v>335</v>
      </c>
      <c r="F24" s="136" t="s">
        <v>497</v>
      </c>
      <c r="G24" s="136" t="s">
        <v>336</v>
      </c>
      <c r="H24" s="136" t="s">
        <v>498</v>
      </c>
      <c r="I24" s="136" t="s">
        <v>341</v>
      </c>
      <c r="J24" s="136" t="s">
        <v>339</v>
      </c>
      <c r="K24" s="136" t="s">
        <v>449</v>
      </c>
      <c r="L24" s="137" t="s">
        <v>340</v>
      </c>
      <c r="M24" s="136" t="s">
        <v>448</v>
      </c>
      <c r="N24" s="134" t="s">
        <v>451</v>
      </c>
      <c r="O24" s="138" t="s">
        <v>499</v>
      </c>
    </row>
    <row r="25" spans="1:15" x14ac:dyDescent="0.25">
      <c r="A25" s="109" t="s">
        <v>452</v>
      </c>
      <c r="B25" s="110">
        <f>B8</f>
        <v>71</v>
      </c>
      <c r="C25" s="122">
        <f>SUMIFS('KCC Secured Contributions'!$I:$I,'KCC Secured Contributions'!$A:$A,$A25,'KCC Secured Contributions'!$G:$G,C$24)</f>
        <v>0</v>
      </c>
      <c r="D25" s="123">
        <f>SUMIFS('KCC Secured Contributions'!$I:$I,'KCC Secured Contributions'!$A:$A,$A25,'KCC Secured Contributions'!$G:$G,D$24)</f>
        <v>0</v>
      </c>
      <c r="E25" s="123">
        <f>SUMIFS('KCC Secured Contributions'!$I:$I,'KCC Secured Contributions'!$A:$A,$A25,'KCC Secured Contributions'!$G:$G,E$24)</f>
        <v>107882.31999999999</v>
      </c>
      <c r="F25" s="123">
        <f>SUMIFS('KCC Secured Contributions'!$I:$I,'KCC Secured Contributions'!$A:$A,$A25,'KCC Secured Contributions'!$G:$G,F$24)</f>
        <v>0</v>
      </c>
      <c r="G25" s="123">
        <f>SUMIFS('KCC Secured Contributions'!$I:$I,'KCC Secured Contributions'!$A:$A,$A25,'KCC Secured Contributions'!$G:$G,G$24)</f>
        <v>6491895.7599999998</v>
      </c>
      <c r="H25" s="123">
        <f>SUMIFS('KCC Secured Contributions'!$I:$I,'KCC Secured Contributions'!$A:$A,$A25,'KCC Secured Contributions'!$G:$G,H$24)</f>
        <v>0</v>
      </c>
      <c r="I25" s="123">
        <f>SUMIFS('KCC Secured Contributions'!$I:$I,'KCC Secured Contributions'!$A:$A,$A25,'KCC Secured Contributions'!$G:$G,I$24)</f>
        <v>1059000</v>
      </c>
      <c r="J25" s="123">
        <f>SUMIFS('KCC Secured Contributions'!$I:$I,'KCC Secured Contributions'!$A:$A,$A25,'KCC Secured Contributions'!$G:$G,J$24)</f>
        <v>790142.16</v>
      </c>
      <c r="K25" s="123">
        <f>SUMIFS('KCC Secured Contributions'!$I:$I,'KCC Secured Contributions'!$A:$A,$A25,'KCC Secured Contributions'!$G:$G,K$24)</f>
        <v>10000</v>
      </c>
      <c r="L25" s="123">
        <f>SUMIFS('KCC Secured Contributions'!$I:$I,'KCC Secured Contributions'!$A:$A,$A25,'KCC Secured Contributions'!$G:$G,L$24)</f>
        <v>0</v>
      </c>
      <c r="M25" s="123">
        <f>SUMIFS('KCC Secured Contributions'!$I:$I,'KCC Secured Contributions'!$A:$A,$A25,'KCC Secured Contributions'!$G:$G,M$24)</f>
        <v>30386.02</v>
      </c>
      <c r="N25" s="124">
        <f>SUMIFS('KCC Secured Contributions'!$I:$I,'KCC Secured Contributions'!$A:$A,$A25,'KCC Secured Contributions'!$G:$G,N$24)</f>
        <v>0</v>
      </c>
      <c r="O25" s="125">
        <f t="shared" ref="O25:O36" si="2">SUM(C25:N25)</f>
        <v>8489306.2599999998</v>
      </c>
    </row>
    <row r="26" spans="1:15" x14ac:dyDescent="0.25">
      <c r="A26" s="109" t="s">
        <v>453</v>
      </c>
      <c r="B26" s="110">
        <f t="shared" ref="B26" si="3">B9</f>
        <v>35</v>
      </c>
      <c r="C26" s="122">
        <f>SUMIFS('KCC Secured Contributions'!$I:$I,'KCC Secured Contributions'!$A:$A,$A26,'KCC Secured Contributions'!$G:$G,C$24)</f>
        <v>0</v>
      </c>
      <c r="D26" s="123">
        <f>SUMIFS('KCC Secured Contributions'!$I:$I,'KCC Secured Contributions'!$A:$A,$A26,'KCC Secured Contributions'!$G:$G,D$24)</f>
        <v>0</v>
      </c>
      <c r="E26" s="123">
        <f>SUMIFS('KCC Secured Contributions'!$I:$I,'KCC Secured Contributions'!$A:$A,$A26,'KCC Secured Contributions'!$G:$G,E$24)</f>
        <v>68306.420000000013</v>
      </c>
      <c r="F26" s="123">
        <f>SUMIFS('KCC Secured Contributions'!$I:$I,'KCC Secured Contributions'!$A:$A,$A26,'KCC Secured Contributions'!$G:$G,F$24)</f>
        <v>0</v>
      </c>
      <c r="G26" s="123">
        <f>SUMIFS('KCC Secured Contributions'!$I:$I,'KCC Secured Contributions'!$A:$A,$A26,'KCC Secured Contributions'!$G:$G,G$24)</f>
        <v>1328486</v>
      </c>
      <c r="H26" s="123">
        <f>SUMIFS('KCC Secured Contributions'!$I:$I,'KCC Secured Contributions'!$A:$A,$A26,'KCC Secured Contributions'!$G:$G,H$24)</f>
        <v>0</v>
      </c>
      <c r="I26" s="123">
        <f>SUMIFS('KCC Secured Contributions'!$I:$I,'KCC Secured Contributions'!$A:$A,$A26,'KCC Secured Contributions'!$G:$G,I$24)</f>
        <v>49000</v>
      </c>
      <c r="J26" s="123">
        <f>SUMIFS('KCC Secured Contributions'!$I:$I,'KCC Secured Contributions'!$A:$A,$A26,'KCC Secured Contributions'!$G:$G,J$24)</f>
        <v>64416.959999999999</v>
      </c>
      <c r="K26" s="123">
        <f>SUMIFS('KCC Secured Contributions'!$I:$I,'KCC Secured Contributions'!$A:$A,$A26,'KCC Secured Contributions'!$G:$G,K$24)</f>
        <v>0</v>
      </c>
      <c r="L26" s="123">
        <f>SUMIFS('KCC Secured Contributions'!$I:$I,'KCC Secured Contributions'!$A:$A,$A26,'KCC Secured Contributions'!$G:$G,L$24)</f>
        <v>0</v>
      </c>
      <c r="M26" s="123">
        <f>SUMIFS('KCC Secured Contributions'!$I:$I,'KCC Secured Contributions'!$A:$A,$A26,'KCC Secured Contributions'!$G:$G,M$24)</f>
        <v>23017.8</v>
      </c>
      <c r="N26" s="124">
        <f>SUMIFS('KCC Secured Contributions'!$I:$I,'KCC Secured Contributions'!$A:$A,$A26,'KCC Secured Contributions'!$G:$G,N$24)</f>
        <v>2375.4</v>
      </c>
      <c r="O26" s="125">
        <f t="shared" si="2"/>
        <v>1535602.5799999998</v>
      </c>
    </row>
    <row r="27" spans="1:15" x14ac:dyDescent="0.25">
      <c r="A27" s="109" t="s">
        <v>454</v>
      </c>
      <c r="B27" s="110">
        <f t="shared" ref="B27" si="4">B10</f>
        <v>32</v>
      </c>
      <c r="C27" s="122">
        <f>SUMIFS('KCC Secured Contributions'!$I:$I,'KCC Secured Contributions'!$A:$A,$A27,'KCC Secured Contributions'!$G:$G,C$24)</f>
        <v>0</v>
      </c>
      <c r="D27" s="123">
        <f>SUMIFS('KCC Secured Contributions'!$I:$I,'KCC Secured Contributions'!$A:$A,$A27,'KCC Secured Contributions'!$G:$G,D$24)</f>
        <v>0</v>
      </c>
      <c r="E27" s="123">
        <f>SUMIFS('KCC Secured Contributions'!$I:$I,'KCC Secured Contributions'!$A:$A,$A27,'KCC Secured Contributions'!$G:$G,E$24)</f>
        <v>44799.9</v>
      </c>
      <c r="F27" s="123">
        <f>SUMIFS('KCC Secured Contributions'!$I:$I,'KCC Secured Contributions'!$A:$A,$A27,'KCC Secured Contributions'!$G:$G,F$24)</f>
        <v>0</v>
      </c>
      <c r="G27" s="123">
        <f>SUMIFS('KCC Secured Contributions'!$I:$I,'KCC Secured Contributions'!$A:$A,$A27,'KCC Secured Contributions'!$G:$G,G$24)</f>
        <v>481944</v>
      </c>
      <c r="H27" s="123">
        <f>SUMIFS('KCC Secured Contributions'!$I:$I,'KCC Secured Contributions'!$A:$A,$A27,'KCC Secured Contributions'!$G:$G,H$24)</f>
        <v>0</v>
      </c>
      <c r="I27" s="123">
        <f>SUMIFS('KCC Secured Contributions'!$I:$I,'KCC Secured Contributions'!$A:$A,$A27,'KCC Secured Contributions'!$G:$G,I$24)</f>
        <v>142740</v>
      </c>
      <c r="J27" s="123">
        <f>SUMIFS('KCC Secured Contributions'!$I:$I,'KCC Secured Contributions'!$A:$A,$A27,'KCC Secured Contributions'!$G:$G,J$24)</f>
        <v>3377.05</v>
      </c>
      <c r="K27" s="123">
        <f>SUMIFS('KCC Secured Contributions'!$I:$I,'KCC Secured Contributions'!$A:$A,$A27,'KCC Secured Contributions'!$G:$G,K$24)</f>
        <v>4000</v>
      </c>
      <c r="L27" s="123">
        <f>SUMIFS('KCC Secured Contributions'!$I:$I,'KCC Secured Contributions'!$A:$A,$A27,'KCC Secured Contributions'!$G:$G,L$24)</f>
        <v>0</v>
      </c>
      <c r="M27" s="123">
        <f>SUMIFS('KCC Secured Contributions'!$I:$I,'KCC Secured Contributions'!$A:$A,$A27,'KCC Secured Contributions'!$G:$G,M$24)</f>
        <v>22225.439999999999</v>
      </c>
      <c r="N27" s="124">
        <f>SUMIFS('KCC Secured Contributions'!$I:$I,'KCC Secured Contributions'!$A:$A,$A27,'KCC Secured Contributions'!$G:$G,N$24)</f>
        <v>0</v>
      </c>
      <c r="O27" s="125">
        <f t="shared" si="2"/>
        <v>699086.39</v>
      </c>
    </row>
    <row r="28" spans="1:15" x14ac:dyDescent="0.25">
      <c r="A28" s="109" t="s">
        <v>455</v>
      </c>
      <c r="B28" s="110">
        <f t="shared" ref="B28" si="5">B11</f>
        <v>39</v>
      </c>
      <c r="C28" s="122">
        <f>SUMIFS('KCC Secured Contributions'!$I:$I,'KCC Secured Contributions'!$A:$A,$A28,'KCC Secured Contributions'!$G:$G,C$24)</f>
        <v>0</v>
      </c>
      <c r="D28" s="123">
        <f>SUMIFS('KCC Secured Contributions'!$I:$I,'KCC Secured Contributions'!$A:$A,$A28,'KCC Secured Contributions'!$G:$G,D$24)</f>
        <v>0</v>
      </c>
      <c r="E28" s="123">
        <f>SUMIFS('KCC Secured Contributions'!$I:$I,'KCC Secured Contributions'!$A:$A,$A28,'KCC Secured Contributions'!$G:$G,E$24)</f>
        <v>39245.900000000009</v>
      </c>
      <c r="F28" s="123">
        <f>SUMIFS('KCC Secured Contributions'!$I:$I,'KCC Secured Contributions'!$A:$A,$A28,'KCC Secured Contributions'!$G:$G,F$24)</f>
        <v>0</v>
      </c>
      <c r="G28" s="123">
        <f>SUMIFS('KCC Secured Contributions'!$I:$I,'KCC Secured Contributions'!$A:$A,$A28,'KCC Secured Contributions'!$G:$G,G$24)</f>
        <v>1873882.9899999998</v>
      </c>
      <c r="H28" s="123">
        <f>SUMIFS('KCC Secured Contributions'!$I:$I,'KCC Secured Contributions'!$A:$A,$A28,'KCC Secured Contributions'!$G:$G,H$24)</f>
        <v>0</v>
      </c>
      <c r="I28" s="123">
        <f>SUMIFS('KCC Secured Contributions'!$I:$I,'KCC Secured Contributions'!$A:$A,$A28,'KCC Secured Contributions'!$G:$G,I$24)</f>
        <v>0</v>
      </c>
      <c r="J28" s="123">
        <f>SUMIFS('KCC Secured Contributions'!$I:$I,'KCC Secured Contributions'!$A:$A,$A28,'KCC Secured Contributions'!$G:$G,J$24)</f>
        <v>0</v>
      </c>
      <c r="K28" s="123">
        <f>SUMIFS('KCC Secured Contributions'!$I:$I,'KCC Secured Contributions'!$A:$A,$A28,'KCC Secured Contributions'!$G:$G,K$24)</f>
        <v>0</v>
      </c>
      <c r="L28" s="123">
        <f>SUMIFS('KCC Secured Contributions'!$I:$I,'KCC Secured Contributions'!$A:$A,$A28,'KCC Secured Contributions'!$G:$G,L$24)</f>
        <v>0</v>
      </c>
      <c r="M28" s="123">
        <f>SUMIFS('KCC Secured Contributions'!$I:$I,'KCC Secured Contributions'!$A:$A,$A28,'KCC Secured Contributions'!$G:$G,M$24)</f>
        <v>25531.4</v>
      </c>
      <c r="N28" s="124">
        <f>SUMIFS('KCC Secured Contributions'!$I:$I,'KCC Secured Contributions'!$A:$A,$A28,'KCC Secured Contributions'!$G:$G,N$24)</f>
        <v>0</v>
      </c>
      <c r="O28" s="125">
        <f t="shared" si="2"/>
        <v>1938660.2899999996</v>
      </c>
    </row>
    <row r="29" spans="1:15" x14ac:dyDescent="0.25">
      <c r="A29" s="109" t="s">
        <v>456</v>
      </c>
      <c r="B29" s="110">
        <f t="shared" ref="B29" si="6">B12</f>
        <v>24</v>
      </c>
      <c r="C29" s="122">
        <f>SUMIFS('KCC Secured Contributions'!$I:$I,'KCC Secured Contributions'!$A:$A,$A29,'KCC Secured Contributions'!$G:$G,C$24)</f>
        <v>0</v>
      </c>
      <c r="D29" s="123">
        <f>SUMIFS('KCC Secured Contributions'!$I:$I,'KCC Secured Contributions'!$A:$A,$A29,'KCC Secured Contributions'!$G:$G,D$24)</f>
        <v>0</v>
      </c>
      <c r="E29" s="123">
        <f>SUMIFS('KCC Secured Contributions'!$I:$I,'KCC Secured Contributions'!$A:$A,$A29,'KCC Secured Contributions'!$G:$G,E$24)</f>
        <v>14198.57</v>
      </c>
      <c r="F29" s="123">
        <f>SUMIFS('KCC Secured Contributions'!$I:$I,'KCC Secured Contributions'!$A:$A,$A29,'KCC Secured Contributions'!$G:$G,F$24)</f>
        <v>0</v>
      </c>
      <c r="G29" s="123">
        <f>SUMIFS('KCC Secured Contributions'!$I:$I,'KCC Secured Contributions'!$A:$A,$A29,'KCC Secured Contributions'!$G:$G,G$24)</f>
        <v>452401</v>
      </c>
      <c r="H29" s="123">
        <f>SUMIFS('KCC Secured Contributions'!$I:$I,'KCC Secured Contributions'!$A:$A,$A29,'KCC Secured Contributions'!$G:$G,H$24)</f>
        <v>0</v>
      </c>
      <c r="I29" s="123">
        <f>SUMIFS('KCC Secured Contributions'!$I:$I,'KCC Secured Contributions'!$A:$A,$A29,'KCC Secured Contributions'!$G:$G,I$24)</f>
        <v>211000</v>
      </c>
      <c r="J29" s="123">
        <f>SUMIFS('KCC Secured Contributions'!$I:$I,'KCC Secured Contributions'!$A:$A,$A29,'KCC Secured Contributions'!$G:$G,J$24)</f>
        <v>0</v>
      </c>
      <c r="K29" s="123">
        <f>SUMIFS('KCC Secured Contributions'!$I:$I,'KCC Secured Contributions'!$A:$A,$A29,'KCC Secured Contributions'!$G:$G,K$24)</f>
        <v>5000</v>
      </c>
      <c r="L29" s="123">
        <f>SUMIFS('KCC Secured Contributions'!$I:$I,'KCC Secured Contributions'!$A:$A,$A29,'KCC Secured Contributions'!$G:$G,L$24)</f>
        <v>0</v>
      </c>
      <c r="M29" s="123">
        <f>SUMIFS('KCC Secured Contributions'!$I:$I,'KCC Secured Contributions'!$A:$A,$A29,'KCC Secured Contributions'!$G:$G,M$24)</f>
        <v>11391.21</v>
      </c>
      <c r="N29" s="124">
        <f>SUMIFS('KCC Secured Contributions'!$I:$I,'KCC Secured Contributions'!$A:$A,$A29,'KCC Secured Contributions'!$G:$G,N$24)</f>
        <v>0</v>
      </c>
      <c r="O29" s="125">
        <f t="shared" si="2"/>
        <v>693990.78</v>
      </c>
    </row>
    <row r="30" spans="1:15" x14ac:dyDescent="0.25">
      <c r="A30" s="109" t="s">
        <v>457</v>
      </c>
      <c r="B30" s="110">
        <f t="shared" ref="B30" si="7">B13</f>
        <v>13</v>
      </c>
      <c r="C30" s="122">
        <f>SUMIFS('KCC Secured Contributions'!$I:$I,'KCC Secured Contributions'!$A:$A,$A30,'KCC Secured Contributions'!$G:$G,C$24)</f>
        <v>0</v>
      </c>
      <c r="D30" s="123">
        <f>SUMIFS('KCC Secured Contributions'!$I:$I,'KCC Secured Contributions'!$A:$A,$A30,'KCC Secured Contributions'!$G:$G,D$24)</f>
        <v>0</v>
      </c>
      <c r="E30" s="123">
        <f>SUMIFS('KCC Secured Contributions'!$I:$I,'KCC Secured Contributions'!$A:$A,$A30,'KCC Secured Contributions'!$G:$G,E$24)</f>
        <v>2832.99</v>
      </c>
      <c r="F30" s="123">
        <f>SUMIFS('KCC Secured Contributions'!$I:$I,'KCC Secured Contributions'!$A:$A,$A30,'KCC Secured Contributions'!$G:$G,F$24)</f>
        <v>0</v>
      </c>
      <c r="G30" s="123">
        <f>SUMIFS('KCC Secured Contributions'!$I:$I,'KCC Secured Contributions'!$A:$A,$A30,'KCC Secured Contributions'!$G:$G,G$24)</f>
        <v>57778</v>
      </c>
      <c r="H30" s="123">
        <f>SUMIFS('KCC Secured Contributions'!$I:$I,'KCC Secured Contributions'!$A:$A,$A30,'KCC Secured Contributions'!$G:$G,H$24)</f>
        <v>0</v>
      </c>
      <c r="I30" s="123">
        <f>SUMIFS('KCC Secured Contributions'!$I:$I,'KCC Secured Contributions'!$A:$A,$A30,'KCC Secured Contributions'!$G:$G,I$24)</f>
        <v>0</v>
      </c>
      <c r="J30" s="123">
        <f>SUMIFS('KCC Secured Contributions'!$I:$I,'KCC Secured Contributions'!$A:$A,$A30,'KCC Secured Contributions'!$G:$G,J$24)</f>
        <v>0</v>
      </c>
      <c r="K30" s="123">
        <f>SUMIFS('KCC Secured Contributions'!$I:$I,'KCC Secured Contributions'!$A:$A,$A30,'KCC Secured Contributions'!$G:$G,K$24)</f>
        <v>0</v>
      </c>
      <c r="L30" s="123">
        <f>SUMIFS('KCC Secured Contributions'!$I:$I,'KCC Secured Contributions'!$A:$A,$A30,'KCC Secured Contributions'!$G:$G,L$24)</f>
        <v>0</v>
      </c>
      <c r="M30" s="123">
        <f>SUMIFS('KCC Secured Contributions'!$I:$I,'KCC Secured Contributions'!$A:$A,$A30,'KCC Secured Contributions'!$G:$G,M$24)</f>
        <v>0</v>
      </c>
      <c r="N30" s="124">
        <f>SUMIFS('KCC Secured Contributions'!$I:$I,'KCC Secured Contributions'!$A:$A,$A30,'KCC Secured Contributions'!$G:$G,N$24)</f>
        <v>0</v>
      </c>
      <c r="O30" s="125">
        <f t="shared" si="2"/>
        <v>60610.99</v>
      </c>
    </row>
    <row r="31" spans="1:15" x14ac:dyDescent="0.25">
      <c r="A31" s="109" t="s">
        <v>493</v>
      </c>
      <c r="B31" s="110">
        <f t="shared" ref="B31" si="8">B14</f>
        <v>10</v>
      </c>
      <c r="C31" s="122">
        <f>SUMIFS('KCC Secured Contributions'!$I:$I,'KCC Secured Contributions'!$A:$A,$A31,'KCC Secured Contributions'!$G:$G,C$24)</f>
        <v>0</v>
      </c>
      <c r="D31" s="123">
        <f>SUMIFS('KCC Secured Contributions'!$I:$I,'KCC Secured Contributions'!$A:$A,$A31,'KCC Secured Contributions'!$G:$G,D$24)</f>
        <v>0</v>
      </c>
      <c r="E31" s="123">
        <f>SUMIFS('KCC Secured Contributions'!$I:$I,'KCC Secured Contributions'!$A:$A,$A31,'KCC Secured Contributions'!$G:$G,E$24)</f>
        <v>2595.96</v>
      </c>
      <c r="F31" s="123">
        <f>SUMIFS('KCC Secured Contributions'!$I:$I,'KCC Secured Contributions'!$A:$A,$A31,'KCC Secured Contributions'!$G:$G,F$24)</f>
        <v>0</v>
      </c>
      <c r="G31" s="123">
        <f>SUMIFS('KCC Secured Contributions'!$I:$I,'KCC Secured Contributions'!$A:$A,$A31,'KCC Secured Contributions'!$G:$G,G$24)</f>
        <v>1660136</v>
      </c>
      <c r="H31" s="123">
        <f>SUMIFS('KCC Secured Contributions'!$I:$I,'KCC Secured Contributions'!$A:$A,$A31,'KCC Secured Contributions'!$G:$G,H$24)</f>
        <v>0</v>
      </c>
      <c r="I31" s="123">
        <f>SUMIFS('KCC Secured Contributions'!$I:$I,'KCC Secured Contributions'!$A:$A,$A31,'KCC Secured Contributions'!$G:$G,I$24)</f>
        <v>0</v>
      </c>
      <c r="J31" s="123">
        <f>SUMIFS('KCC Secured Contributions'!$I:$I,'KCC Secured Contributions'!$A:$A,$A31,'KCC Secured Contributions'!$G:$G,J$24)</f>
        <v>662575</v>
      </c>
      <c r="K31" s="123">
        <f>SUMIFS('KCC Secured Contributions'!$I:$I,'KCC Secured Contributions'!$A:$A,$A31,'KCC Secured Contributions'!$G:$G,K$24)</f>
        <v>0</v>
      </c>
      <c r="L31" s="123">
        <f>SUMIFS('KCC Secured Contributions'!$I:$I,'KCC Secured Contributions'!$A:$A,$A31,'KCC Secured Contributions'!$G:$G,L$24)</f>
        <v>0</v>
      </c>
      <c r="M31" s="123">
        <f>SUMIFS('KCC Secured Contributions'!$I:$I,'KCC Secured Contributions'!$A:$A,$A31,'KCC Secured Contributions'!$G:$G,M$24)</f>
        <v>2643.84</v>
      </c>
      <c r="N31" s="124">
        <f>SUMIFS('KCC Secured Contributions'!$I:$I,'KCC Secured Contributions'!$A:$A,$A31,'KCC Secured Contributions'!$G:$G,N$24)</f>
        <v>4275.72</v>
      </c>
      <c r="O31" s="125">
        <f t="shared" si="2"/>
        <v>2332226.52</v>
      </c>
    </row>
    <row r="32" spans="1:15" x14ac:dyDescent="0.25">
      <c r="A32" s="109" t="s">
        <v>494</v>
      </c>
      <c r="B32" s="110">
        <f t="shared" ref="B32" si="9">B15</f>
        <v>0</v>
      </c>
      <c r="C32" s="122">
        <f>SUMIFS('KCC Secured Contributions'!$I:$I,'KCC Secured Contributions'!$A:$A,$A32,'KCC Secured Contributions'!$G:$G,C$24)</f>
        <v>0</v>
      </c>
      <c r="D32" s="123">
        <f>SUMIFS('KCC Secured Contributions'!$I:$I,'KCC Secured Contributions'!$A:$A,$A32,'KCC Secured Contributions'!$G:$G,D$24)</f>
        <v>0</v>
      </c>
      <c r="E32" s="123">
        <f>SUMIFS('KCC Secured Contributions'!$I:$I,'KCC Secured Contributions'!$A:$A,$A32,'KCC Secured Contributions'!$G:$G,E$24)</f>
        <v>0</v>
      </c>
      <c r="F32" s="123">
        <f>SUMIFS('KCC Secured Contributions'!$I:$I,'KCC Secured Contributions'!$A:$A,$A32,'KCC Secured Contributions'!$G:$G,F$24)</f>
        <v>0</v>
      </c>
      <c r="G32" s="123">
        <f>SUMIFS('KCC Secured Contributions'!$I:$I,'KCC Secured Contributions'!$A:$A,$A32,'KCC Secured Contributions'!$G:$G,G$24)</f>
        <v>0</v>
      </c>
      <c r="H32" s="123">
        <f>SUMIFS('KCC Secured Contributions'!$I:$I,'KCC Secured Contributions'!$A:$A,$A32,'KCC Secured Contributions'!$G:$G,H$24)</f>
        <v>0</v>
      </c>
      <c r="I32" s="123">
        <f>SUMIFS('KCC Secured Contributions'!$I:$I,'KCC Secured Contributions'!$A:$A,$A32,'KCC Secured Contributions'!$G:$G,I$24)</f>
        <v>0</v>
      </c>
      <c r="J32" s="123">
        <f>SUMIFS('KCC Secured Contributions'!$I:$I,'KCC Secured Contributions'!$A:$A,$A32,'KCC Secured Contributions'!$G:$G,J$24)</f>
        <v>0</v>
      </c>
      <c r="K32" s="123">
        <f>SUMIFS('KCC Secured Contributions'!$I:$I,'KCC Secured Contributions'!$A:$A,$A32,'KCC Secured Contributions'!$G:$G,K$24)</f>
        <v>0</v>
      </c>
      <c r="L32" s="123">
        <f>SUMIFS('KCC Secured Contributions'!$I:$I,'KCC Secured Contributions'!$A:$A,$A32,'KCC Secured Contributions'!$G:$G,L$24)</f>
        <v>0</v>
      </c>
      <c r="M32" s="123">
        <f>SUMIFS('KCC Secured Contributions'!$I:$I,'KCC Secured Contributions'!$A:$A,$A32,'KCC Secured Contributions'!$G:$G,M$24)</f>
        <v>0</v>
      </c>
      <c r="N32" s="124">
        <f>SUMIFS('KCC Secured Contributions'!$I:$I,'KCC Secured Contributions'!$A:$A,$A32,'KCC Secured Contributions'!$G:$G,N$24)</f>
        <v>0</v>
      </c>
      <c r="O32" s="125">
        <f t="shared" si="2"/>
        <v>0</v>
      </c>
    </row>
    <row r="33" spans="1:15" x14ac:dyDescent="0.25">
      <c r="A33" s="109" t="s">
        <v>458</v>
      </c>
      <c r="B33" s="110">
        <f t="shared" ref="B33" si="10">B16</f>
        <v>4</v>
      </c>
      <c r="C33" s="122">
        <f>SUMIFS('KCC Secured Contributions'!$I:$I,'KCC Secured Contributions'!$A:$A,$A33,'KCC Secured Contributions'!$G:$G,C$24)</f>
        <v>0</v>
      </c>
      <c r="D33" s="123">
        <f>SUMIFS('KCC Secured Contributions'!$I:$I,'KCC Secured Contributions'!$A:$A,$A33,'KCC Secured Contributions'!$G:$G,D$24)</f>
        <v>0</v>
      </c>
      <c r="E33" s="123">
        <f>SUMIFS('KCC Secured Contributions'!$I:$I,'KCC Secured Contributions'!$A:$A,$A33,'KCC Secured Contributions'!$G:$G,E$24)</f>
        <v>1536.5</v>
      </c>
      <c r="F33" s="123">
        <f>SUMIFS('KCC Secured Contributions'!$I:$I,'KCC Secured Contributions'!$A:$A,$A33,'KCC Secured Contributions'!$G:$G,F$24)</f>
        <v>0</v>
      </c>
      <c r="G33" s="123">
        <f>SUMIFS('KCC Secured Contributions'!$I:$I,'KCC Secured Contributions'!$A:$A,$A33,'KCC Secured Contributions'!$G:$G,G$24)</f>
        <v>786006.54</v>
      </c>
      <c r="H33" s="123">
        <f>SUMIFS('KCC Secured Contributions'!$I:$I,'KCC Secured Contributions'!$A:$A,$A33,'KCC Secured Contributions'!$G:$G,H$24)</f>
        <v>0</v>
      </c>
      <c r="I33" s="123">
        <f>SUMIFS('KCC Secured Contributions'!$I:$I,'KCC Secured Contributions'!$A:$A,$A33,'KCC Secured Contributions'!$G:$G,I$24)</f>
        <v>0</v>
      </c>
      <c r="J33" s="123">
        <f>SUMIFS('KCC Secured Contributions'!$I:$I,'KCC Secured Contributions'!$A:$A,$A33,'KCC Secured Contributions'!$G:$G,J$24)</f>
        <v>0</v>
      </c>
      <c r="K33" s="123">
        <f>SUMIFS('KCC Secured Contributions'!$I:$I,'KCC Secured Contributions'!$A:$A,$A33,'KCC Secured Contributions'!$G:$G,K$24)</f>
        <v>0</v>
      </c>
      <c r="L33" s="123">
        <f>SUMIFS('KCC Secured Contributions'!$I:$I,'KCC Secured Contributions'!$A:$A,$A33,'KCC Secured Contributions'!$G:$G,L$24)</f>
        <v>0</v>
      </c>
      <c r="M33" s="123">
        <f>SUMIFS('KCC Secured Contributions'!$I:$I,'KCC Secured Contributions'!$A:$A,$A33,'KCC Secured Contributions'!$G:$G,M$24)</f>
        <v>0</v>
      </c>
      <c r="N33" s="124">
        <f>SUMIFS('KCC Secured Contributions'!$I:$I,'KCC Secured Contributions'!$A:$A,$A33,'KCC Secured Contributions'!$G:$G,N$24)</f>
        <v>0</v>
      </c>
      <c r="O33" s="125">
        <f t="shared" si="2"/>
        <v>787543.04000000004</v>
      </c>
    </row>
    <row r="34" spans="1:15" x14ac:dyDescent="0.25">
      <c r="A34" s="109" t="s">
        <v>459</v>
      </c>
      <c r="B34" s="110">
        <f t="shared" ref="B34" si="11">B17</f>
        <v>26</v>
      </c>
      <c r="C34" s="122">
        <f>SUMIFS('KCC Secured Contributions'!$I:$I,'KCC Secured Contributions'!$A:$A,$A34,'KCC Secured Contributions'!$G:$G,C$24)</f>
        <v>0</v>
      </c>
      <c r="D34" s="123">
        <f>SUMIFS('KCC Secured Contributions'!$I:$I,'KCC Secured Contributions'!$A:$A,$A34,'KCC Secured Contributions'!$G:$G,D$24)</f>
        <v>0</v>
      </c>
      <c r="E34" s="123">
        <f>SUMIFS('KCC Secured Contributions'!$I:$I,'KCC Secured Contributions'!$A:$A,$A34,'KCC Secured Contributions'!$G:$G,E$24)</f>
        <v>23721.850000000002</v>
      </c>
      <c r="F34" s="123">
        <f>SUMIFS('KCC Secured Contributions'!$I:$I,'KCC Secured Contributions'!$A:$A,$A34,'KCC Secured Contributions'!$G:$G,F$24)</f>
        <v>0</v>
      </c>
      <c r="G34" s="123">
        <f>SUMIFS('KCC Secured Contributions'!$I:$I,'KCC Secured Contributions'!$A:$A,$A34,'KCC Secured Contributions'!$G:$G,G$24)</f>
        <v>387344</v>
      </c>
      <c r="H34" s="123">
        <f>SUMIFS('KCC Secured Contributions'!$I:$I,'KCC Secured Contributions'!$A:$A,$A34,'KCC Secured Contributions'!$G:$G,H$24)</f>
        <v>0</v>
      </c>
      <c r="I34" s="123">
        <f>SUMIFS('KCC Secured Contributions'!$I:$I,'KCC Secured Contributions'!$A:$A,$A34,'KCC Secured Contributions'!$G:$G,I$24)</f>
        <v>0</v>
      </c>
      <c r="J34" s="123">
        <f>SUMIFS('KCC Secured Contributions'!$I:$I,'KCC Secured Contributions'!$A:$A,$A34,'KCC Secured Contributions'!$G:$G,J$24)</f>
        <v>28423.34</v>
      </c>
      <c r="K34" s="123">
        <f>SUMIFS('KCC Secured Contributions'!$I:$I,'KCC Secured Contributions'!$A:$A,$A34,'KCC Secured Contributions'!$G:$G,K$24)</f>
        <v>0</v>
      </c>
      <c r="L34" s="123">
        <f>SUMIFS('KCC Secured Contributions'!$I:$I,'KCC Secured Contributions'!$A:$A,$A34,'KCC Secured Contributions'!$G:$G,L$24)</f>
        <v>0</v>
      </c>
      <c r="M34" s="123">
        <f>SUMIFS('KCC Secured Contributions'!$I:$I,'KCC Secured Contributions'!$A:$A,$A34,'KCC Secured Contributions'!$G:$G,M$24)</f>
        <v>14626.64</v>
      </c>
      <c r="N34" s="124">
        <f>SUMIFS('KCC Secured Contributions'!$I:$I,'KCC Secured Contributions'!$A:$A,$A34,'KCC Secured Contributions'!$G:$G,N$24)</f>
        <v>0</v>
      </c>
      <c r="O34" s="125">
        <f t="shared" si="2"/>
        <v>454115.83</v>
      </c>
    </row>
    <row r="35" spans="1:15" x14ac:dyDescent="0.25">
      <c r="A35" s="109" t="s">
        <v>460</v>
      </c>
      <c r="B35" s="110">
        <f t="shared" ref="B35" si="12">B18</f>
        <v>47</v>
      </c>
      <c r="C35" s="122">
        <f>SUMIFS('KCC Secured Contributions'!$I:$I,'KCC Secured Contributions'!$A:$A,$A35,'KCC Secured Contributions'!$G:$G,C$24)</f>
        <v>0</v>
      </c>
      <c r="D35" s="123">
        <f>SUMIFS('KCC Secured Contributions'!$I:$I,'KCC Secured Contributions'!$A:$A,$A35,'KCC Secured Contributions'!$G:$G,D$24)</f>
        <v>0</v>
      </c>
      <c r="E35" s="123">
        <f>SUMIFS('KCC Secured Contributions'!$I:$I,'KCC Secured Contributions'!$A:$A,$A35,'KCC Secured Contributions'!$G:$G,E$24)</f>
        <v>114613.86999999998</v>
      </c>
      <c r="F35" s="123">
        <f>SUMIFS('KCC Secured Contributions'!$I:$I,'KCC Secured Contributions'!$A:$A,$A35,'KCC Secured Contributions'!$G:$G,F$24)</f>
        <v>0</v>
      </c>
      <c r="G35" s="123">
        <f>SUMIFS('KCC Secured Contributions'!$I:$I,'KCC Secured Contributions'!$A:$A,$A35,'KCC Secured Contributions'!$G:$G,G$24)</f>
        <v>2416729</v>
      </c>
      <c r="H35" s="123">
        <f>SUMIFS('KCC Secured Contributions'!$I:$I,'KCC Secured Contributions'!$A:$A,$A35,'KCC Secured Contributions'!$G:$G,H$24)</f>
        <v>0</v>
      </c>
      <c r="I35" s="123">
        <f>SUMIFS('KCC Secured Contributions'!$I:$I,'KCC Secured Contributions'!$A:$A,$A35,'KCC Secured Contributions'!$G:$G,I$24)</f>
        <v>0</v>
      </c>
      <c r="J35" s="123">
        <f>SUMIFS('KCC Secured Contributions'!$I:$I,'KCC Secured Contributions'!$A:$A,$A35,'KCC Secured Contributions'!$G:$G,J$24)</f>
        <v>0</v>
      </c>
      <c r="K35" s="123">
        <f>SUMIFS('KCC Secured Contributions'!$I:$I,'KCC Secured Contributions'!$A:$A,$A35,'KCC Secured Contributions'!$G:$G,K$24)</f>
        <v>0</v>
      </c>
      <c r="L35" s="123">
        <f>SUMIFS('KCC Secured Contributions'!$I:$I,'KCC Secured Contributions'!$A:$A,$A35,'KCC Secured Contributions'!$G:$G,L$24)</f>
        <v>136000</v>
      </c>
      <c r="M35" s="123">
        <f>SUMIFS('KCC Secured Contributions'!$I:$I,'KCC Secured Contributions'!$A:$A,$A35,'KCC Secured Contributions'!$G:$G,M$24)</f>
        <v>29357.48</v>
      </c>
      <c r="N35" s="124">
        <f>SUMIFS('KCC Secured Contributions'!$I:$I,'KCC Secured Contributions'!$A:$A,$A35,'KCC Secured Contributions'!$G:$G,N$24)</f>
        <v>4988.34</v>
      </c>
      <c r="O35" s="125">
        <f t="shared" si="2"/>
        <v>2701688.69</v>
      </c>
    </row>
    <row r="36" spans="1:15" ht="13.5" thickBot="1" x14ac:dyDescent="0.3">
      <c r="A36" s="114" t="s">
        <v>461</v>
      </c>
      <c r="B36" s="115">
        <f t="shared" ref="B36" si="13">B19</f>
        <v>50</v>
      </c>
      <c r="C36" s="126">
        <f>SUMIFS('KCC Secured Contributions'!$I:$I,'KCC Secured Contributions'!$A:$A,$A36,'KCC Secured Contributions'!$G:$G,C$24)</f>
        <v>0</v>
      </c>
      <c r="D36" s="127">
        <f>SUMIFS('KCC Secured Contributions'!$I:$I,'KCC Secured Contributions'!$A:$A,$A36,'KCC Secured Contributions'!$G:$G,D$24)</f>
        <v>0</v>
      </c>
      <c r="E36" s="127">
        <f>SUMIFS('KCC Secured Contributions'!$I:$I,'KCC Secured Contributions'!$A:$A,$A36,'KCC Secured Contributions'!$G:$G,E$24)</f>
        <v>119809.77999999998</v>
      </c>
      <c r="F36" s="127">
        <f>SUMIFS('KCC Secured Contributions'!$I:$I,'KCC Secured Contributions'!$A:$A,$A36,'KCC Secured Contributions'!$G:$G,F$24)</f>
        <v>0</v>
      </c>
      <c r="G36" s="127">
        <f>SUMIFS('KCC Secured Contributions'!$I:$I,'KCC Secured Contributions'!$A:$A,$A36,'KCC Secured Contributions'!$G:$G,G$24)</f>
        <v>887310</v>
      </c>
      <c r="H36" s="127">
        <f>SUMIFS('KCC Secured Contributions'!$I:$I,'KCC Secured Contributions'!$A:$A,$A36,'KCC Secured Contributions'!$G:$G,H$24)</f>
        <v>0</v>
      </c>
      <c r="I36" s="127">
        <f>SUMIFS('KCC Secured Contributions'!$I:$I,'KCC Secured Contributions'!$A:$A,$A36,'KCC Secured Contributions'!$G:$G,I$24)</f>
        <v>35259.599999999999</v>
      </c>
      <c r="J36" s="127">
        <f>SUMIFS('KCC Secured Contributions'!$I:$I,'KCC Secured Contributions'!$A:$A,$A36,'KCC Secured Contributions'!$G:$G,J$24)</f>
        <v>0</v>
      </c>
      <c r="K36" s="127">
        <f>SUMIFS('KCC Secured Contributions'!$I:$I,'KCC Secured Contributions'!$A:$A,$A36,'KCC Secured Contributions'!$G:$G,K$24)</f>
        <v>0</v>
      </c>
      <c r="L36" s="127">
        <f>SUMIFS('KCC Secured Contributions'!$I:$I,'KCC Secured Contributions'!$A:$A,$A36,'KCC Secured Contributions'!$G:$G,L$24)</f>
        <v>248000</v>
      </c>
      <c r="M36" s="127">
        <f>SUMIFS('KCC Secured Contributions'!$I:$I,'KCC Secured Contributions'!$A:$A,$A36,'KCC Secured Contributions'!$G:$G,M$24)</f>
        <v>15227.16</v>
      </c>
      <c r="N36" s="128">
        <f>SUMIFS('KCC Secured Contributions'!$I:$I,'KCC Secured Contributions'!$A:$A,$A36,'KCC Secured Contributions'!$G:$G,N$24)</f>
        <v>0</v>
      </c>
      <c r="O36" s="129">
        <f t="shared" si="2"/>
        <v>1305606.5399999998</v>
      </c>
    </row>
    <row r="37" spans="1:15" s="4" customFormat="1" ht="17.25" thickTop="1" thickBot="1" x14ac:dyDescent="0.3">
      <c r="A37" s="139" t="s">
        <v>499</v>
      </c>
      <c r="B37" s="140">
        <f>SUM(B25:B36)</f>
        <v>351</v>
      </c>
      <c r="C37" s="130">
        <f t="shared" ref="C37" si="14">SUM(C25:C36)</f>
        <v>0</v>
      </c>
      <c r="D37" s="131">
        <f t="shared" ref="D37" si="15">SUM(D25:D36)</f>
        <v>0</v>
      </c>
      <c r="E37" s="131">
        <f t="shared" ref="E37" si="16">SUM(E25:E36)</f>
        <v>539544.05999999994</v>
      </c>
      <c r="F37" s="131">
        <f t="shared" ref="F37" si="17">SUM(F25:F36)</f>
        <v>0</v>
      </c>
      <c r="G37" s="131">
        <f t="shared" ref="G37" si="18">SUM(G25:G36)</f>
        <v>16823913.289999999</v>
      </c>
      <c r="H37" s="131">
        <f t="shared" ref="H37" si="19">SUM(H25:H36)</f>
        <v>0</v>
      </c>
      <c r="I37" s="131">
        <f t="shared" ref="I37" si="20">SUM(I25:I36)</f>
        <v>1496999.6</v>
      </c>
      <c r="J37" s="131">
        <f t="shared" ref="J37" si="21">SUM(J25:J36)</f>
        <v>1548934.51</v>
      </c>
      <c r="K37" s="131">
        <f t="shared" ref="K37" si="22">SUM(K25:K36)</f>
        <v>19000</v>
      </c>
      <c r="L37" s="131">
        <f t="shared" ref="L37" si="23">SUM(L25:L36)</f>
        <v>384000</v>
      </c>
      <c r="M37" s="131">
        <f t="shared" ref="M37" si="24">SUM(M25:M36)</f>
        <v>174406.99</v>
      </c>
      <c r="N37" s="132">
        <f t="shared" ref="N37" si="25">SUM(N25:N36)</f>
        <v>11639.460000000001</v>
      </c>
      <c r="O37" s="142">
        <f t="shared" ref="O37" si="26">SUM(O25:O36)</f>
        <v>20998437.909999996</v>
      </c>
    </row>
  </sheetData>
  <mergeCells count="2">
    <mergeCell ref="C6:O6"/>
    <mergeCell ref="C23:O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3"/>
  <sheetViews>
    <sheetView showGridLines="0" workbookViewId="0">
      <pane xSplit="2" ySplit="5" topLeftCell="C6" activePane="bottomRight" state="frozen"/>
      <selection activeCell="C79" sqref="C79"/>
      <selection pane="topRight" activeCell="C79" sqref="C79"/>
      <selection pane="bottomLeft" activeCell="C79" sqref="C79"/>
      <selection pane="bottomRight" activeCell="L280" sqref="L280"/>
    </sheetView>
  </sheetViews>
  <sheetFormatPr defaultRowHeight="12.75" outlineLevelRow="3" x14ac:dyDescent="0.25"/>
  <cols>
    <col min="1" max="1" width="19.42578125" style="1" bestFit="1" customWidth="1"/>
    <col min="2" max="2" width="21.140625" style="1" bestFit="1" customWidth="1"/>
    <col min="3" max="3" width="28.5703125" style="1" customWidth="1"/>
    <col min="4" max="4" width="15.7109375" style="12" customWidth="1"/>
    <col min="5" max="5" width="15.5703125" style="12" bestFit="1" customWidth="1"/>
    <col min="6" max="6" width="12.85546875" style="1" customWidth="1"/>
    <col min="7" max="7" width="20.85546875" style="1" bestFit="1" customWidth="1"/>
    <col min="8" max="8" width="53.140625" style="1" customWidth="1"/>
    <col min="9" max="9" width="17.28515625" style="26" bestFit="1" customWidth="1"/>
    <col min="10" max="10" width="14.28515625" style="13" customWidth="1"/>
    <col min="11" max="11" width="11.42578125" style="27" customWidth="1"/>
    <col min="12" max="12" width="21.7109375" style="1" customWidth="1"/>
    <col min="13" max="16384" width="9.140625" style="1"/>
  </cols>
  <sheetData>
    <row r="1" spans="1:11" ht="19.5" x14ac:dyDescent="0.25">
      <c r="A1" s="6" t="s">
        <v>601</v>
      </c>
    </row>
    <row r="2" spans="1:11" s="99" customFormat="1" ht="18" customHeight="1" x14ac:dyDescent="0.25">
      <c r="A2" s="98" t="s">
        <v>602</v>
      </c>
      <c r="D2" s="100"/>
      <c r="E2" s="100"/>
      <c r="I2" s="101"/>
      <c r="J2" s="102"/>
      <c r="K2" s="103"/>
    </row>
    <row r="3" spans="1:11" ht="26.25" customHeight="1" x14ac:dyDescent="0.25">
      <c r="A3" s="182" t="s">
        <v>603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 ht="13.5" thickBot="1" x14ac:dyDescent="0.3"/>
    <row r="5" spans="1:11" ht="26.25" thickBot="1" x14ac:dyDescent="0.3">
      <c r="A5" s="150" t="s">
        <v>0</v>
      </c>
      <c r="B5" s="151" t="s">
        <v>342</v>
      </c>
      <c r="C5" s="152" t="s">
        <v>345</v>
      </c>
      <c r="D5" s="153" t="s">
        <v>334</v>
      </c>
      <c r="E5" s="153" t="s">
        <v>508</v>
      </c>
      <c r="F5" s="152" t="s">
        <v>343</v>
      </c>
      <c r="G5" s="152" t="s">
        <v>378</v>
      </c>
      <c r="H5" s="152" t="s">
        <v>1</v>
      </c>
      <c r="I5" s="154" t="s">
        <v>377</v>
      </c>
      <c r="J5" s="152" t="s">
        <v>344</v>
      </c>
      <c r="K5" s="155" t="s">
        <v>502</v>
      </c>
    </row>
    <row r="6" spans="1:11" ht="25.5" hidden="1" outlineLevel="3" x14ac:dyDescent="0.25">
      <c r="A6" s="17" t="s">
        <v>452</v>
      </c>
      <c r="B6" s="20" t="s">
        <v>3</v>
      </c>
      <c r="C6" s="14" t="s">
        <v>380</v>
      </c>
      <c r="D6" s="16">
        <v>43052</v>
      </c>
      <c r="E6" s="19">
        <v>43810</v>
      </c>
      <c r="F6" s="14" t="s">
        <v>338</v>
      </c>
      <c r="G6" s="14" t="s">
        <v>335</v>
      </c>
      <c r="H6" s="18" t="s">
        <v>4</v>
      </c>
      <c r="I6" s="22">
        <v>336.11</v>
      </c>
      <c r="J6" s="15">
        <v>0</v>
      </c>
      <c r="K6" s="23">
        <f>COUNTIFS($B$5:B6,B6)</f>
        <v>1</v>
      </c>
    </row>
    <row r="7" spans="1:11" ht="25.5" hidden="1" outlineLevel="3" x14ac:dyDescent="0.25">
      <c r="A7" s="8" t="s">
        <v>452</v>
      </c>
      <c r="B7" s="21" t="s">
        <v>3</v>
      </c>
      <c r="C7" s="7" t="s">
        <v>380</v>
      </c>
      <c r="D7" s="9">
        <v>43052</v>
      </c>
      <c r="E7" s="10">
        <v>43810</v>
      </c>
      <c r="F7" s="7" t="s">
        <v>338</v>
      </c>
      <c r="G7" s="7" t="s">
        <v>335</v>
      </c>
      <c r="H7" s="7" t="s">
        <v>5</v>
      </c>
      <c r="I7" s="24">
        <v>336.11</v>
      </c>
      <c r="J7" s="11">
        <v>0</v>
      </c>
      <c r="K7" s="25">
        <f>COUNTIFS($B$5:B7,B7)</f>
        <v>2</v>
      </c>
    </row>
    <row r="8" spans="1:11" hidden="1" outlineLevel="2" x14ac:dyDescent="0.25">
      <c r="A8" s="28"/>
      <c r="B8" s="32" t="s">
        <v>521</v>
      </c>
      <c r="C8" s="34"/>
      <c r="D8" s="83"/>
      <c r="E8" s="84"/>
      <c r="F8" s="34"/>
      <c r="G8" s="34"/>
      <c r="H8" s="34"/>
      <c r="I8" s="29">
        <f>SUBTOTAL(9,I6:I7)</f>
        <v>672.22</v>
      </c>
      <c r="J8" s="85">
        <f>SUBTOTAL(9,J6:J7)</f>
        <v>0</v>
      </c>
      <c r="K8" s="87"/>
    </row>
    <row r="9" spans="1:11" ht="38.25" hidden="1" outlineLevel="3" x14ac:dyDescent="0.25">
      <c r="A9" s="35" t="s">
        <v>452</v>
      </c>
      <c r="B9" s="36" t="s">
        <v>6</v>
      </c>
      <c r="C9" s="37" t="s">
        <v>381</v>
      </c>
      <c r="D9" s="38">
        <v>43105</v>
      </c>
      <c r="E9" s="39">
        <v>43585</v>
      </c>
      <c r="F9" s="37" t="s">
        <v>338</v>
      </c>
      <c r="G9" s="37" t="s">
        <v>335</v>
      </c>
      <c r="H9" s="37" t="s">
        <v>2</v>
      </c>
      <c r="I9" s="60">
        <v>816.27</v>
      </c>
      <c r="J9" s="40">
        <v>0</v>
      </c>
      <c r="K9" s="41">
        <f>COUNTIFS($B$5:B9,B9)</f>
        <v>1</v>
      </c>
    </row>
    <row r="10" spans="1:11" ht="38.25" hidden="1" outlineLevel="3" x14ac:dyDescent="0.25">
      <c r="A10" s="35" t="s">
        <v>452</v>
      </c>
      <c r="B10" s="36" t="s">
        <v>6</v>
      </c>
      <c r="C10" s="37" t="s">
        <v>381</v>
      </c>
      <c r="D10" s="38">
        <v>43105</v>
      </c>
      <c r="E10" s="39">
        <v>43585</v>
      </c>
      <c r="F10" s="37" t="s">
        <v>338</v>
      </c>
      <c r="G10" s="37" t="s">
        <v>336</v>
      </c>
      <c r="H10" s="37" t="s">
        <v>7</v>
      </c>
      <c r="I10" s="60">
        <v>51522</v>
      </c>
      <c r="J10" s="40">
        <v>0</v>
      </c>
      <c r="K10" s="41">
        <f>COUNTIFS($B$5:B10,B10)</f>
        <v>2</v>
      </c>
    </row>
    <row r="11" spans="1:11" hidden="1" outlineLevel="2" x14ac:dyDescent="0.25">
      <c r="A11" s="28"/>
      <c r="B11" s="32" t="s">
        <v>522</v>
      </c>
      <c r="C11" s="34"/>
      <c r="D11" s="83"/>
      <c r="E11" s="84"/>
      <c r="F11" s="34"/>
      <c r="G11" s="34"/>
      <c r="H11" s="34"/>
      <c r="I11" s="29">
        <f>SUBTOTAL(9,I9:I10)</f>
        <v>52338.27</v>
      </c>
      <c r="J11" s="85">
        <f>SUBTOTAL(9,J9:J10)</f>
        <v>0</v>
      </c>
      <c r="K11" s="87"/>
    </row>
    <row r="12" spans="1:11" ht="25.5" hidden="1" outlineLevel="3" x14ac:dyDescent="0.25">
      <c r="A12" s="35" t="s">
        <v>452</v>
      </c>
      <c r="B12" s="36" t="s">
        <v>379</v>
      </c>
      <c r="C12" s="37" t="s">
        <v>382</v>
      </c>
      <c r="D12" s="38">
        <v>43129</v>
      </c>
      <c r="E12" s="39">
        <v>43571</v>
      </c>
      <c r="F12" s="37" t="s">
        <v>338</v>
      </c>
      <c r="G12" s="37" t="s">
        <v>335</v>
      </c>
      <c r="H12" s="37" t="s">
        <v>12</v>
      </c>
      <c r="I12" s="60">
        <v>3241.35</v>
      </c>
      <c r="J12" s="40">
        <v>0</v>
      </c>
      <c r="K12" s="41">
        <f>COUNTIFS($B$5:B12,B12)</f>
        <v>1</v>
      </c>
    </row>
    <row r="13" spans="1:11" ht="25.5" hidden="1" outlineLevel="3" x14ac:dyDescent="0.25">
      <c r="A13" s="35" t="s">
        <v>452</v>
      </c>
      <c r="B13" s="36" t="s">
        <v>379</v>
      </c>
      <c r="C13" s="37" t="s">
        <v>382</v>
      </c>
      <c r="D13" s="38">
        <v>43129</v>
      </c>
      <c r="E13" s="39">
        <v>43571</v>
      </c>
      <c r="F13" s="37" t="s">
        <v>338</v>
      </c>
      <c r="G13" s="37" t="s">
        <v>335</v>
      </c>
      <c r="H13" s="37" t="s">
        <v>13</v>
      </c>
      <c r="I13" s="60">
        <v>3241.35</v>
      </c>
      <c r="J13" s="40">
        <v>0</v>
      </c>
      <c r="K13" s="41">
        <f>COUNTIFS($B$5:B13,B13)</f>
        <v>2</v>
      </c>
    </row>
    <row r="14" spans="1:11" ht="25.5" hidden="1" outlineLevel="3" x14ac:dyDescent="0.25">
      <c r="A14" s="35" t="s">
        <v>452</v>
      </c>
      <c r="B14" s="36" t="s">
        <v>379</v>
      </c>
      <c r="C14" s="37" t="s">
        <v>382</v>
      </c>
      <c r="D14" s="38">
        <v>43129</v>
      </c>
      <c r="E14" s="39">
        <v>43571</v>
      </c>
      <c r="F14" s="37" t="s">
        <v>338</v>
      </c>
      <c r="G14" s="37" t="s">
        <v>335</v>
      </c>
      <c r="H14" s="37" t="s">
        <v>8</v>
      </c>
      <c r="I14" s="60">
        <v>2325.38</v>
      </c>
      <c r="J14" s="40">
        <v>0</v>
      </c>
      <c r="K14" s="41">
        <f>COUNTIFS($B$5:B14,B14)</f>
        <v>3</v>
      </c>
    </row>
    <row r="15" spans="1:11" ht="25.5" hidden="1" outlineLevel="3" x14ac:dyDescent="0.25">
      <c r="A15" s="35" t="s">
        <v>452</v>
      </c>
      <c r="B15" s="36" t="s">
        <v>379</v>
      </c>
      <c r="C15" s="37" t="s">
        <v>382</v>
      </c>
      <c r="D15" s="38">
        <v>43129</v>
      </c>
      <c r="E15" s="39">
        <v>43571</v>
      </c>
      <c r="F15" s="37" t="s">
        <v>338</v>
      </c>
      <c r="G15" s="37" t="s">
        <v>335</v>
      </c>
      <c r="H15" s="37" t="s">
        <v>9</v>
      </c>
      <c r="I15" s="60">
        <v>2325.38</v>
      </c>
      <c r="J15" s="40">
        <v>0</v>
      </c>
      <c r="K15" s="41">
        <f>COUNTIFS($B$5:B15,B15)</f>
        <v>4</v>
      </c>
    </row>
    <row r="16" spans="1:11" ht="25.5" hidden="1" outlineLevel="3" x14ac:dyDescent="0.25">
      <c r="A16" s="35" t="s">
        <v>452</v>
      </c>
      <c r="B16" s="36" t="s">
        <v>379</v>
      </c>
      <c r="C16" s="37" t="s">
        <v>382</v>
      </c>
      <c r="D16" s="38">
        <v>43129</v>
      </c>
      <c r="E16" s="39">
        <v>43571</v>
      </c>
      <c r="F16" s="37" t="s">
        <v>338</v>
      </c>
      <c r="G16" s="37" t="s">
        <v>335</v>
      </c>
      <c r="H16" s="37" t="s">
        <v>18</v>
      </c>
      <c r="I16" s="60">
        <v>1883.93</v>
      </c>
      <c r="J16" s="40">
        <v>0</v>
      </c>
      <c r="K16" s="41">
        <f>COUNTIFS($B$5:B16,B16)</f>
        <v>5</v>
      </c>
    </row>
    <row r="17" spans="1:11" ht="25.5" hidden="1" outlineLevel="3" x14ac:dyDescent="0.25">
      <c r="A17" s="35" t="s">
        <v>452</v>
      </c>
      <c r="B17" s="36" t="s">
        <v>379</v>
      </c>
      <c r="C17" s="37" t="s">
        <v>382</v>
      </c>
      <c r="D17" s="38">
        <v>43129</v>
      </c>
      <c r="E17" s="39">
        <v>43571</v>
      </c>
      <c r="F17" s="37" t="s">
        <v>338</v>
      </c>
      <c r="G17" s="37" t="s">
        <v>335</v>
      </c>
      <c r="H17" s="37" t="s">
        <v>19</v>
      </c>
      <c r="I17" s="60">
        <v>1883.93</v>
      </c>
      <c r="J17" s="40">
        <v>0</v>
      </c>
      <c r="K17" s="41">
        <f>COUNTIFS($B$5:B17,B17)</f>
        <v>6</v>
      </c>
    </row>
    <row r="18" spans="1:11" ht="25.5" hidden="1" outlineLevel="3" x14ac:dyDescent="0.25">
      <c r="A18" s="35" t="s">
        <v>452</v>
      </c>
      <c r="B18" s="36" t="s">
        <v>379</v>
      </c>
      <c r="C18" s="37" t="s">
        <v>382</v>
      </c>
      <c r="D18" s="38">
        <v>43129</v>
      </c>
      <c r="E18" s="39">
        <v>43571</v>
      </c>
      <c r="F18" s="37" t="s">
        <v>338</v>
      </c>
      <c r="G18" s="37" t="s">
        <v>336</v>
      </c>
      <c r="H18" s="37" t="s">
        <v>16</v>
      </c>
      <c r="I18" s="60">
        <v>277762.5</v>
      </c>
      <c r="J18" s="40">
        <v>0</v>
      </c>
      <c r="K18" s="41">
        <f>COUNTIFS($B$5:B18,B18)</f>
        <v>7</v>
      </c>
    </row>
    <row r="19" spans="1:11" ht="25.5" hidden="1" outlineLevel="3" x14ac:dyDescent="0.25">
      <c r="A19" s="35" t="s">
        <v>452</v>
      </c>
      <c r="B19" s="36" t="s">
        <v>379</v>
      </c>
      <c r="C19" s="37" t="s">
        <v>382</v>
      </c>
      <c r="D19" s="38">
        <v>43129</v>
      </c>
      <c r="E19" s="39">
        <v>43571</v>
      </c>
      <c r="F19" s="37" t="s">
        <v>338</v>
      </c>
      <c r="G19" s="37" t="s">
        <v>336</v>
      </c>
      <c r="H19" s="37" t="s">
        <v>17</v>
      </c>
      <c r="I19" s="60">
        <v>277762.5</v>
      </c>
      <c r="J19" s="40">
        <v>0</v>
      </c>
      <c r="K19" s="41">
        <f>COUNTIFS($B$5:B19,B19)</f>
        <v>8</v>
      </c>
    </row>
    <row r="20" spans="1:11" ht="25.5" hidden="1" outlineLevel="3" x14ac:dyDescent="0.25">
      <c r="A20" s="35" t="s">
        <v>452</v>
      </c>
      <c r="B20" s="36" t="s">
        <v>379</v>
      </c>
      <c r="C20" s="37" t="s">
        <v>382</v>
      </c>
      <c r="D20" s="38">
        <v>43129</v>
      </c>
      <c r="E20" s="39">
        <v>43571</v>
      </c>
      <c r="F20" s="37" t="s">
        <v>338</v>
      </c>
      <c r="G20" s="37" t="s">
        <v>336</v>
      </c>
      <c r="H20" s="37" t="s">
        <v>14</v>
      </c>
      <c r="I20" s="60">
        <v>224370</v>
      </c>
      <c r="J20" s="40">
        <v>0</v>
      </c>
      <c r="K20" s="41">
        <f>COUNTIFS($B$5:B20,B20)</f>
        <v>9</v>
      </c>
    </row>
    <row r="21" spans="1:11" ht="25.5" hidden="1" outlineLevel="3" x14ac:dyDescent="0.25">
      <c r="A21" s="35" t="s">
        <v>452</v>
      </c>
      <c r="B21" s="36" t="s">
        <v>379</v>
      </c>
      <c r="C21" s="37" t="s">
        <v>382</v>
      </c>
      <c r="D21" s="38">
        <v>43129</v>
      </c>
      <c r="E21" s="39">
        <v>43571</v>
      </c>
      <c r="F21" s="37" t="s">
        <v>338</v>
      </c>
      <c r="G21" s="37" t="s">
        <v>336</v>
      </c>
      <c r="H21" s="37" t="s">
        <v>15</v>
      </c>
      <c r="I21" s="60">
        <v>224370</v>
      </c>
      <c r="J21" s="40">
        <v>0</v>
      </c>
      <c r="K21" s="41">
        <f>COUNTIFS($B$5:B21,B21)</f>
        <v>10</v>
      </c>
    </row>
    <row r="22" spans="1:11" ht="25.5" hidden="1" outlineLevel="3" x14ac:dyDescent="0.25">
      <c r="A22" s="35" t="s">
        <v>452</v>
      </c>
      <c r="B22" s="36" t="s">
        <v>379</v>
      </c>
      <c r="C22" s="37" t="s">
        <v>382</v>
      </c>
      <c r="D22" s="38">
        <v>43129</v>
      </c>
      <c r="E22" s="39">
        <v>43571</v>
      </c>
      <c r="F22" s="37" t="s">
        <v>338</v>
      </c>
      <c r="G22" s="37" t="s">
        <v>341</v>
      </c>
      <c r="H22" s="37" t="s">
        <v>346</v>
      </c>
      <c r="I22" s="60">
        <v>32000</v>
      </c>
      <c r="J22" s="40">
        <v>0</v>
      </c>
      <c r="K22" s="41">
        <f>COUNTIFS($B$5:B22,B22)</f>
        <v>11</v>
      </c>
    </row>
    <row r="23" spans="1:11" ht="25.5" hidden="1" outlineLevel="3" x14ac:dyDescent="0.25">
      <c r="A23" s="35" t="s">
        <v>452</v>
      </c>
      <c r="B23" s="36" t="s">
        <v>379</v>
      </c>
      <c r="C23" s="37" t="s">
        <v>382</v>
      </c>
      <c r="D23" s="38">
        <v>43129</v>
      </c>
      <c r="E23" s="39">
        <v>43571</v>
      </c>
      <c r="F23" s="37" t="s">
        <v>338</v>
      </c>
      <c r="G23" s="37" t="s">
        <v>448</v>
      </c>
      <c r="H23" s="37" t="s">
        <v>10</v>
      </c>
      <c r="I23" s="60">
        <v>5236.6499999999996</v>
      </c>
      <c r="J23" s="40">
        <v>0</v>
      </c>
      <c r="K23" s="41">
        <f>COUNTIFS($B$5:B23,B23)</f>
        <v>12</v>
      </c>
    </row>
    <row r="24" spans="1:11" ht="25.5" hidden="1" outlineLevel="3" x14ac:dyDescent="0.25">
      <c r="A24" s="35" t="s">
        <v>452</v>
      </c>
      <c r="B24" s="36" t="s">
        <v>379</v>
      </c>
      <c r="C24" s="37" t="s">
        <v>382</v>
      </c>
      <c r="D24" s="38">
        <v>43129</v>
      </c>
      <c r="E24" s="39">
        <v>43571</v>
      </c>
      <c r="F24" s="37" t="s">
        <v>338</v>
      </c>
      <c r="G24" s="37" t="s">
        <v>448</v>
      </c>
      <c r="H24" s="37" t="s">
        <v>11</v>
      </c>
      <c r="I24" s="60">
        <v>5236.6499999999996</v>
      </c>
      <c r="J24" s="40">
        <v>0</v>
      </c>
      <c r="K24" s="41">
        <f>COUNTIFS($B$5:B24,B24)</f>
        <v>13</v>
      </c>
    </row>
    <row r="25" spans="1:11" hidden="1" outlineLevel="2" x14ac:dyDescent="0.25">
      <c r="A25" s="28"/>
      <c r="B25" s="32" t="s">
        <v>523</v>
      </c>
      <c r="C25" s="34"/>
      <c r="D25" s="83"/>
      <c r="E25" s="84"/>
      <c r="F25" s="34"/>
      <c r="G25" s="34"/>
      <c r="H25" s="34"/>
      <c r="I25" s="29">
        <f>SUBTOTAL(9,I12:I24)</f>
        <v>1061639.6199999999</v>
      </c>
      <c r="J25" s="85">
        <f>SUBTOTAL(9,J12:J24)</f>
        <v>0</v>
      </c>
      <c r="K25" s="87"/>
    </row>
    <row r="26" spans="1:11" ht="25.5" hidden="1" outlineLevel="3" x14ac:dyDescent="0.25">
      <c r="A26" s="35" t="s">
        <v>452</v>
      </c>
      <c r="B26" s="36" t="s">
        <v>20</v>
      </c>
      <c r="C26" s="37" t="s">
        <v>383</v>
      </c>
      <c r="D26" s="38">
        <v>43129</v>
      </c>
      <c r="E26" s="39">
        <v>43685</v>
      </c>
      <c r="F26" s="37" t="s">
        <v>338</v>
      </c>
      <c r="G26" s="37" t="s">
        <v>336</v>
      </c>
      <c r="H26" s="37" t="s">
        <v>22</v>
      </c>
      <c r="I26" s="60">
        <v>340000</v>
      </c>
      <c r="J26" s="40">
        <v>0</v>
      </c>
      <c r="K26" s="41">
        <f>COUNTIFS($B$5:B26,B26)</f>
        <v>1</v>
      </c>
    </row>
    <row r="27" spans="1:11" ht="25.5" hidden="1" outlineLevel="3" x14ac:dyDescent="0.25">
      <c r="A27" s="35" t="s">
        <v>452</v>
      </c>
      <c r="B27" s="36" t="s">
        <v>20</v>
      </c>
      <c r="C27" s="37" t="s">
        <v>383</v>
      </c>
      <c r="D27" s="38">
        <v>43129</v>
      </c>
      <c r="E27" s="39">
        <v>43685</v>
      </c>
      <c r="F27" s="37" t="s">
        <v>338</v>
      </c>
      <c r="G27" s="37" t="s">
        <v>336</v>
      </c>
      <c r="H27" s="37" t="s">
        <v>21</v>
      </c>
      <c r="I27" s="60">
        <v>330000</v>
      </c>
      <c r="J27" s="40">
        <v>0</v>
      </c>
      <c r="K27" s="41">
        <f>COUNTIFS($B$5:B27,B27)</f>
        <v>2</v>
      </c>
    </row>
    <row r="28" spans="1:11" ht="25.5" hidden="1" outlineLevel="3" x14ac:dyDescent="0.25">
      <c r="A28" s="35" t="s">
        <v>452</v>
      </c>
      <c r="B28" s="36" t="s">
        <v>20</v>
      </c>
      <c r="C28" s="37" t="s">
        <v>383</v>
      </c>
      <c r="D28" s="38">
        <v>43129</v>
      </c>
      <c r="E28" s="39">
        <v>43685</v>
      </c>
      <c r="F28" s="37" t="s">
        <v>338</v>
      </c>
      <c r="G28" s="37" t="s">
        <v>336</v>
      </c>
      <c r="H28" s="37" t="s">
        <v>23</v>
      </c>
      <c r="I28" s="60">
        <v>330000</v>
      </c>
      <c r="J28" s="40">
        <v>0</v>
      </c>
      <c r="K28" s="41">
        <f>COUNTIFS($B$5:B28,B28)</f>
        <v>3</v>
      </c>
    </row>
    <row r="29" spans="1:11" ht="25.5" hidden="1" outlineLevel="3" x14ac:dyDescent="0.25">
      <c r="A29" s="35" t="s">
        <v>452</v>
      </c>
      <c r="B29" s="36" t="s">
        <v>20</v>
      </c>
      <c r="C29" s="37" t="s">
        <v>383</v>
      </c>
      <c r="D29" s="38">
        <v>43129</v>
      </c>
      <c r="E29" s="39">
        <v>43685</v>
      </c>
      <c r="F29" s="37" t="s">
        <v>338</v>
      </c>
      <c r="G29" s="37" t="s">
        <v>336</v>
      </c>
      <c r="H29" s="37" t="s">
        <v>26</v>
      </c>
      <c r="I29" s="60">
        <v>272000</v>
      </c>
      <c r="J29" s="40">
        <v>0</v>
      </c>
      <c r="K29" s="41">
        <f>COUNTIFS($B$5:B29,B29)</f>
        <v>4</v>
      </c>
    </row>
    <row r="30" spans="1:11" ht="25.5" hidden="1" outlineLevel="3" x14ac:dyDescent="0.25">
      <c r="A30" s="35" t="s">
        <v>452</v>
      </c>
      <c r="B30" s="36" t="s">
        <v>20</v>
      </c>
      <c r="C30" s="37" t="s">
        <v>383</v>
      </c>
      <c r="D30" s="38">
        <v>43129</v>
      </c>
      <c r="E30" s="39">
        <v>43685</v>
      </c>
      <c r="F30" s="37" t="s">
        <v>338</v>
      </c>
      <c r="G30" s="37" t="s">
        <v>336</v>
      </c>
      <c r="H30" s="37" t="s">
        <v>24</v>
      </c>
      <c r="I30" s="60">
        <v>264000</v>
      </c>
      <c r="J30" s="40">
        <v>0</v>
      </c>
      <c r="K30" s="41">
        <f>COUNTIFS($B$5:B30,B30)</f>
        <v>5</v>
      </c>
    </row>
    <row r="31" spans="1:11" ht="25.5" hidden="1" outlineLevel="3" x14ac:dyDescent="0.25">
      <c r="A31" s="35" t="s">
        <v>452</v>
      </c>
      <c r="B31" s="36" t="s">
        <v>20</v>
      </c>
      <c r="C31" s="37" t="s">
        <v>383</v>
      </c>
      <c r="D31" s="38">
        <v>43129</v>
      </c>
      <c r="E31" s="39">
        <v>43685</v>
      </c>
      <c r="F31" s="37" t="s">
        <v>338</v>
      </c>
      <c r="G31" s="37" t="s">
        <v>336</v>
      </c>
      <c r="H31" s="37" t="s">
        <v>25</v>
      </c>
      <c r="I31" s="60">
        <v>264000</v>
      </c>
      <c r="J31" s="40">
        <v>0</v>
      </c>
      <c r="K31" s="41">
        <f>COUNTIFS($B$5:B31,B31)</f>
        <v>6</v>
      </c>
    </row>
    <row r="32" spans="1:11" ht="25.5" hidden="1" outlineLevel="3" x14ac:dyDescent="0.25">
      <c r="A32" s="35" t="s">
        <v>452</v>
      </c>
      <c r="B32" s="36" t="s">
        <v>20</v>
      </c>
      <c r="C32" s="37" t="s">
        <v>383</v>
      </c>
      <c r="D32" s="38">
        <v>43129</v>
      </c>
      <c r="E32" s="39">
        <v>43685</v>
      </c>
      <c r="F32" s="37" t="s">
        <v>338</v>
      </c>
      <c r="G32" s="37" t="s">
        <v>341</v>
      </c>
      <c r="H32" s="37" t="s">
        <v>347</v>
      </c>
      <c r="I32" s="60">
        <v>1000000</v>
      </c>
      <c r="J32" s="40">
        <v>0</v>
      </c>
      <c r="K32" s="41">
        <f>COUNTIFS($B$5:B32,B32)</f>
        <v>7</v>
      </c>
    </row>
    <row r="33" spans="1:11" ht="25.5" hidden="1" outlineLevel="3" x14ac:dyDescent="0.25">
      <c r="A33" s="35" t="s">
        <v>452</v>
      </c>
      <c r="B33" s="36" t="s">
        <v>20</v>
      </c>
      <c r="C33" s="37" t="s">
        <v>383</v>
      </c>
      <c r="D33" s="38">
        <v>43129</v>
      </c>
      <c r="E33" s="39">
        <v>43685</v>
      </c>
      <c r="F33" s="37" t="s">
        <v>338</v>
      </c>
      <c r="G33" s="37" t="s">
        <v>449</v>
      </c>
      <c r="H33" s="37" t="s">
        <v>348</v>
      </c>
      <c r="I33" s="60">
        <v>10000</v>
      </c>
      <c r="J33" s="40">
        <v>0</v>
      </c>
      <c r="K33" s="41">
        <f>COUNTIFS($B$5:B33,B33)</f>
        <v>8</v>
      </c>
    </row>
    <row r="34" spans="1:11" hidden="1" outlineLevel="2" x14ac:dyDescent="0.25">
      <c r="A34" s="28"/>
      <c r="B34" s="32" t="s">
        <v>524</v>
      </c>
      <c r="C34" s="34"/>
      <c r="D34" s="83"/>
      <c r="E34" s="84"/>
      <c r="F34" s="34"/>
      <c r="G34" s="34"/>
      <c r="H34" s="34"/>
      <c r="I34" s="29">
        <f>SUBTOTAL(9,I26:I33)</f>
        <v>2810000</v>
      </c>
      <c r="J34" s="85">
        <f>SUBTOTAL(9,J26:J33)</f>
        <v>0</v>
      </c>
      <c r="K34" s="87"/>
    </row>
    <row r="35" spans="1:11" ht="38.25" hidden="1" outlineLevel="3" x14ac:dyDescent="0.25">
      <c r="A35" s="35" t="s">
        <v>452</v>
      </c>
      <c r="B35" s="36" t="s">
        <v>27</v>
      </c>
      <c r="C35" s="37" t="s">
        <v>384</v>
      </c>
      <c r="D35" s="38">
        <v>43151</v>
      </c>
      <c r="E35" s="39">
        <v>43560</v>
      </c>
      <c r="F35" s="37" t="s">
        <v>338</v>
      </c>
      <c r="G35" s="37" t="s">
        <v>335</v>
      </c>
      <c r="H35" s="37" t="s">
        <v>30</v>
      </c>
      <c r="I35" s="60">
        <v>2064.6799999999998</v>
      </c>
      <c r="J35" s="40">
        <v>0</v>
      </c>
      <c r="K35" s="41">
        <f>COUNTIFS($B$5:B35,B35)</f>
        <v>1</v>
      </c>
    </row>
    <row r="36" spans="1:11" ht="38.25" hidden="1" outlineLevel="3" x14ac:dyDescent="0.25">
      <c r="A36" s="35" t="s">
        <v>452</v>
      </c>
      <c r="B36" s="36" t="s">
        <v>27</v>
      </c>
      <c r="C36" s="37" t="s">
        <v>384</v>
      </c>
      <c r="D36" s="38">
        <v>43151</v>
      </c>
      <c r="E36" s="39">
        <v>43560</v>
      </c>
      <c r="F36" s="37" t="s">
        <v>338</v>
      </c>
      <c r="G36" s="37" t="s">
        <v>336</v>
      </c>
      <c r="H36" s="37" t="s">
        <v>28</v>
      </c>
      <c r="I36" s="60">
        <v>81271.5</v>
      </c>
      <c r="J36" s="40">
        <v>0</v>
      </c>
      <c r="K36" s="41">
        <f>COUNTIFS($B$5:B36,B36)</f>
        <v>2</v>
      </c>
    </row>
    <row r="37" spans="1:11" ht="38.25" hidden="1" outlineLevel="3" x14ac:dyDescent="0.25">
      <c r="A37" s="35" t="s">
        <v>452</v>
      </c>
      <c r="B37" s="36" t="s">
        <v>27</v>
      </c>
      <c r="C37" s="37" t="s">
        <v>384</v>
      </c>
      <c r="D37" s="38">
        <v>43151</v>
      </c>
      <c r="E37" s="39">
        <v>43560</v>
      </c>
      <c r="F37" s="37" t="s">
        <v>338</v>
      </c>
      <c r="G37" s="37" t="s">
        <v>336</v>
      </c>
      <c r="H37" s="37" t="s">
        <v>29</v>
      </c>
      <c r="I37" s="60">
        <v>81271.5</v>
      </c>
      <c r="J37" s="40">
        <v>0</v>
      </c>
      <c r="K37" s="41">
        <f>COUNTIFS($B$5:B37,B37)</f>
        <v>3</v>
      </c>
    </row>
    <row r="38" spans="1:11" ht="38.25" hidden="1" outlineLevel="3" x14ac:dyDescent="0.25">
      <c r="A38" s="35" t="s">
        <v>452</v>
      </c>
      <c r="B38" s="36" t="s">
        <v>27</v>
      </c>
      <c r="C38" s="37" t="s">
        <v>384</v>
      </c>
      <c r="D38" s="38">
        <v>43151</v>
      </c>
      <c r="E38" s="39">
        <v>43560</v>
      </c>
      <c r="F38" s="37" t="s">
        <v>338</v>
      </c>
      <c r="G38" s="37" t="s">
        <v>336</v>
      </c>
      <c r="H38" s="37" t="s">
        <v>31</v>
      </c>
      <c r="I38" s="60">
        <v>65649</v>
      </c>
      <c r="J38" s="40">
        <v>0</v>
      </c>
      <c r="K38" s="41">
        <f>COUNTIFS($B$5:B38,B38)</f>
        <v>4</v>
      </c>
    </row>
    <row r="39" spans="1:11" ht="38.25" hidden="1" outlineLevel="3" x14ac:dyDescent="0.25">
      <c r="A39" s="35" t="s">
        <v>452</v>
      </c>
      <c r="B39" s="36" t="s">
        <v>27</v>
      </c>
      <c r="C39" s="37" t="s">
        <v>384</v>
      </c>
      <c r="D39" s="38">
        <v>43151</v>
      </c>
      <c r="E39" s="39">
        <v>43560</v>
      </c>
      <c r="F39" s="37" t="s">
        <v>338</v>
      </c>
      <c r="G39" s="37" t="s">
        <v>336</v>
      </c>
      <c r="H39" s="37" t="s">
        <v>32</v>
      </c>
      <c r="I39" s="60">
        <v>65649</v>
      </c>
      <c r="J39" s="40">
        <v>0</v>
      </c>
      <c r="K39" s="41">
        <f>COUNTIFS($B$5:B39,B39)</f>
        <v>5</v>
      </c>
    </row>
    <row r="40" spans="1:11" ht="38.25" hidden="1" outlineLevel="3" x14ac:dyDescent="0.25">
      <c r="A40" s="35" t="s">
        <v>452</v>
      </c>
      <c r="B40" s="36" t="s">
        <v>27</v>
      </c>
      <c r="C40" s="37" t="s">
        <v>384</v>
      </c>
      <c r="D40" s="38">
        <v>43151</v>
      </c>
      <c r="E40" s="39">
        <v>43560</v>
      </c>
      <c r="F40" s="37" t="s">
        <v>338</v>
      </c>
      <c r="G40" s="37" t="s">
        <v>341</v>
      </c>
      <c r="H40" s="37" t="s">
        <v>349</v>
      </c>
      <c r="I40" s="60">
        <v>16000</v>
      </c>
      <c r="J40" s="40">
        <v>0</v>
      </c>
      <c r="K40" s="41">
        <f>COUNTIFS($B$5:B40,B40)</f>
        <v>6</v>
      </c>
    </row>
    <row r="41" spans="1:11" hidden="1" outlineLevel="2" x14ac:dyDescent="0.25">
      <c r="A41" s="28"/>
      <c r="B41" s="32" t="s">
        <v>525</v>
      </c>
      <c r="C41" s="34"/>
      <c r="D41" s="83"/>
      <c r="E41" s="84"/>
      <c r="F41" s="34"/>
      <c r="G41" s="34"/>
      <c r="H41" s="34"/>
      <c r="I41" s="29">
        <f>SUBTOTAL(9,I35:I40)</f>
        <v>311905.68</v>
      </c>
      <c r="J41" s="85">
        <f>SUBTOTAL(9,J35:J40)</f>
        <v>0</v>
      </c>
      <c r="K41" s="87"/>
    </row>
    <row r="42" spans="1:11" ht="38.25" hidden="1" outlineLevel="3" x14ac:dyDescent="0.25">
      <c r="A42" s="35" t="s">
        <v>452</v>
      </c>
      <c r="B42" s="36" t="s">
        <v>33</v>
      </c>
      <c r="C42" s="37" t="s">
        <v>385</v>
      </c>
      <c r="D42" s="38">
        <v>43213</v>
      </c>
      <c r="E42" s="39">
        <v>43668</v>
      </c>
      <c r="F42" s="37" t="s">
        <v>338</v>
      </c>
      <c r="G42" s="37" t="s">
        <v>335</v>
      </c>
      <c r="H42" s="37" t="s">
        <v>36</v>
      </c>
      <c r="I42" s="60">
        <v>264.11</v>
      </c>
      <c r="J42" s="40">
        <v>0</v>
      </c>
      <c r="K42" s="41">
        <f>COUNTIFS($B$5:B42,B42)</f>
        <v>1</v>
      </c>
    </row>
    <row r="43" spans="1:11" ht="38.25" hidden="1" outlineLevel="3" x14ac:dyDescent="0.25">
      <c r="A43" s="35" t="s">
        <v>452</v>
      </c>
      <c r="B43" s="36" t="s">
        <v>33</v>
      </c>
      <c r="C43" s="37" t="s">
        <v>385</v>
      </c>
      <c r="D43" s="38">
        <v>43213</v>
      </c>
      <c r="E43" s="39">
        <v>43668</v>
      </c>
      <c r="F43" s="37" t="s">
        <v>338</v>
      </c>
      <c r="G43" s="37" t="s">
        <v>335</v>
      </c>
      <c r="H43" s="37" t="s">
        <v>37</v>
      </c>
      <c r="I43" s="60">
        <v>264.11</v>
      </c>
      <c r="J43" s="40">
        <v>0</v>
      </c>
      <c r="K43" s="41">
        <f>COUNTIFS($B$5:B43,B43)</f>
        <v>2</v>
      </c>
    </row>
    <row r="44" spans="1:11" ht="38.25" hidden="1" outlineLevel="3" x14ac:dyDescent="0.25">
      <c r="A44" s="35" t="s">
        <v>452</v>
      </c>
      <c r="B44" s="36" t="s">
        <v>33</v>
      </c>
      <c r="C44" s="37" t="s">
        <v>385</v>
      </c>
      <c r="D44" s="38">
        <v>43213</v>
      </c>
      <c r="E44" s="39">
        <v>43668</v>
      </c>
      <c r="F44" s="37" t="s">
        <v>338</v>
      </c>
      <c r="G44" s="37" t="s">
        <v>336</v>
      </c>
      <c r="H44" s="37" t="s">
        <v>34</v>
      </c>
      <c r="I44" s="60">
        <v>18282</v>
      </c>
      <c r="J44" s="40">
        <v>0</v>
      </c>
      <c r="K44" s="41">
        <f>COUNTIFS($B$5:B44,B44)</f>
        <v>3</v>
      </c>
    </row>
    <row r="45" spans="1:11" ht="38.25" hidden="1" outlineLevel="3" x14ac:dyDescent="0.25">
      <c r="A45" s="35" t="s">
        <v>452</v>
      </c>
      <c r="B45" s="36" t="s">
        <v>33</v>
      </c>
      <c r="C45" s="37" t="s">
        <v>385</v>
      </c>
      <c r="D45" s="38">
        <v>43213</v>
      </c>
      <c r="E45" s="39">
        <v>43668</v>
      </c>
      <c r="F45" s="37" t="s">
        <v>338</v>
      </c>
      <c r="G45" s="37" t="s">
        <v>336</v>
      </c>
      <c r="H45" s="37" t="s">
        <v>35</v>
      </c>
      <c r="I45" s="60">
        <v>18282</v>
      </c>
      <c r="J45" s="40">
        <v>0</v>
      </c>
      <c r="K45" s="41">
        <f>COUNTIFS($B$5:B45,B45)</f>
        <v>4</v>
      </c>
    </row>
    <row r="46" spans="1:11" hidden="1" outlineLevel="2" x14ac:dyDescent="0.25">
      <c r="A46" s="28"/>
      <c r="B46" s="32" t="s">
        <v>526</v>
      </c>
      <c r="C46" s="34"/>
      <c r="D46" s="83"/>
      <c r="E46" s="84"/>
      <c r="F46" s="34"/>
      <c r="G46" s="34"/>
      <c r="H46" s="34"/>
      <c r="I46" s="29">
        <f>SUBTOTAL(9,I42:I45)</f>
        <v>37092.22</v>
      </c>
      <c r="J46" s="85">
        <f>SUBTOTAL(9,J42:J45)</f>
        <v>0</v>
      </c>
      <c r="K46" s="87"/>
    </row>
    <row r="47" spans="1:11" ht="38.25" hidden="1" outlineLevel="3" x14ac:dyDescent="0.25">
      <c r="A47" s="35" t="s">
        <v>452</v>
      </c>
      <c r="B47" s="36" t="s">
        <v>38</v>
      </c>
      <c r="C47" s="37" t="s">
        <v>386</v>
      </c>
      <c r="D47" s="38">
        <v>43236</v>
      </c>
      <c r="E47" s="39">
        <v>43734</v>
      </c>
      <c r="F47" s="37" t="s">
        <v>338</v>
      </c>
      <c r="G47" s="37" t="s">
        <v>335</v>
      </c>
      <c r="H47" s="37" t="s">
        <v>59</v>
      </c>
      <c r="I47" s="60">
        <v>16193.45</v>
      </c>
      <c r="J47" s="40">
        <v>0</v>
      </c>
      <c r="K47" s="41">
        <f>COUNTIFS($B$5:B47,B47)</f>
        <v>1</v>
      </c>
    </row>
    <row r="48" spans="1:11" ht="38.25" hidden="1" outlineLevel="3" x14ac:dyDescent="0.25">
      <c r="A48" s="35" t="s">
        <v>452</v>
      </c>
      <c r="B48" s="36" t="s">
        <v>38</v>
      </c>
      <c r="C48" s="37" t="s">
        <v>386</v>
      </c>
      <c r="D48" s="38">
        <v>43236</v>
      </c>
      <c r="E48" s="39">
        <v>43734</v>
      </c>
      <c r="F48" s="37" t="s">
        <v>338</v>
      </c>
      <c r="G48" s="37" t="s">
        <v>335</v>
      </c>
      <c r="H48" s="37" t="s">
        <v>60</v>
      </c>
      <c r="I48" s="60">
        <v>16193.45</v>
      </c>
      <c r="J48" s="40">
        <v>0</v>
      </c>
      <c r="K48" s="41">
        <f>COUNTIFS($B$5:B48,B48)</f>
        <v>2</v>
      </c>
    </row>
    <row r="49" spans="1:11" ht="38.25" hidden="1" outlineLevel="3" x14ac:dyDescent="0.25">
      <c r="A49" s="35" t="s">
        <v>452</v>
      </c>
      <c r="B49" s="36" t="s">
        <v>38</v>
      </c>
      <c r="C49" s="37" t="s">
        <v>386</v>
      </c>
      <c r="D49" s="38">
        <v>43236</v>
      </c>
      <c r="E49" s="39">
        <v>43734</v>
      </c>
      <c r="F49" s="37" t="s">
        <v>338</v>
      </c>
      <c r="G49" s="37" t="s">
        <v>335</v>
      </c>
      <c r="H49" s="37" t="s">
        <v>62</v>
      </c>
      <c r="I49" s="60">
        <v>16193.45</v>
      </c>
      <c r="J49" s="40">
        <v>0</v>
      </c>
      <c r="K49" s="41">
        <f>COUNTIFS($B$5:B49,B49)</f>
        <v>3</v>
      </c>
    </row>
    <row r="50" spans="1:11" ht="38.25" hidden="1" outlineLevel="3" x14ac:dyDescent="0.25">
      <c r="A50" s="35" t="s">
        <v>452</v>
      </c>
      <c r="B50" s="36" t="s">
        <v>38</v>
      </c>
      <c r="C50" s="37" t="s">
        <v>386</v>
      </c>
      <c r="D50" s="38">
        <v>43236</v>
      </c>
      <c r="E50" s="39">
        <v>43734</v>
      </c>
      <c r="F50" s="37" t="s">
        <v>338</v>
      </c>
      <c r="G50" s="37" t="s">
        <v>335</v>
      </c>
      <c r="H50" s="37" t="s">
        <v>61</v>
      </c>
      <c r="I50" s="60">
        <v>16193.45</v>
      </c>
      <c r="J50" s="40">
        <v>0</v>
      </c>
      <c r="K50" s="41">
        <f>COUNTIFS($B$5:B50,B50)</f>
        <v>4</v>
      </c>
    </row>
    <row r="51" spans="1:11" ht="38.25" hidden="1" outlineLevel="3" x14ac:dyDescent="0.25">
      <c r="A51" s="35" t="s">
        <v>452</v>
      </c>
      <c r="B51" s="36" t="s">
        <v>38</v>
      </c>
      <c r="C51" s="37" t="s">
        <v>386</v>
      </c>
      <c r="D51" s="38">
        <v>43236</v>
      </c>
      <c r="E51" s="39">
        <v>43734</v>
      </c>
      <c r="F51" s="37" t="s">
        <v>338</v>
      </c>
      <c r="G51" s="37" t="s">
        <v>335</v>
      </c>
      <c r="H51" s="37" t="s">
        <v>47</v>
      </c>
      <c r="I51" s="60">
        <v>3040.36</v>
      </c>
      <c r="J51" s="40">
        <v>0</v>
      </c>
      <c r="K51" s="41">
        <f>COUNTIFS($B$5:B51,B51)</f>
        <v>5</v>
      </c>
    </row>
    <row r="52" spans="1:11" ht="38.25" hidden="1" outlineLevel="3" x14ac:dyDescent="0.25">
      <c r="A52" s="35" t="s">
        <v>452</v>
      </c>
      <c r="B52" s="36" t="s">
        <v>38</v>
      </c>
      <c r="C52" s="37" t="s">
        <v>386</v>
      </c>
      <c r="D52" s="38">
        <v>43236</v>
      </c>
      <c r="E52" s="39">
        <v>43734</v>
      </c>
      <c r="F52" s="37" t="s">
        <v>338</v>
      </c>
      <c r="G52" s="37" t="s">
        <v>335</v>
      </c>
      <c r="H52" s="37" t="s">
        <v>48</v>
      </c>
      <c r="I52" s="60">
        <v>3040.36</v>
      </c>
      <c r="J52" s="40">
        <v>0</v>
      </c>
      <c r="K52" s="41">
        <f>COUNTIFS($B$5:B52,B52)</f>
        <v>6</v>
      </c>
    </row>
    <row r="53" spans="1:11" ht="38.25" hidden="1" outlineLevel="3" x14ac:dyDescent="0.25">
      <c r="A53" s="35" t="s">
        <v>452</v>
      </c>
      <c r="B53" s="36" t="s">
        <v>38</v>
      </c>
      <c r="C53" s="37" t="s">
        <v>386</v>
      </c>
      <c r="D53" s="38">
        <v>43236</v>
      </c>
      <c r="E53" s="39">
        <v>43734</v>
      </c>
      <c r="F53" s="37" t="s">
        <v>338</v>
      </c>
      <c r="G53" s="37" t="s">
        <v>335</v>
      </c>
      <c r="H53" s="37" t="s">
        <v>50</v>
      </c>
      <c r="I53" s="60">
        <v>3040.36</v>
      </c>
      <c r="J53" s="40">
        <v>0</v>
      </c>
      <c r="K53" s="41">
        <f>COUNTIFS($B$5:B53,B53)</f>
        <v>7</v>
      </c>
    </row>
    <row r="54" spans="1:11" ht="38.25" hidden="1" outlineLevel="3" x14ac:dyDescent="0.25">
      <c r="A54" s="35" t="s">
        <v>452</v>
      </c>
      <c r="B54" s="36" t="s">
        <v>38</v>
      </c>
      <c r="C54" s="37" t="s">
        <v>386</v>
      </c>
      <c r="D54" s="38">
        <v>43236</v>
      </c>
      <c r="E54" s="39">
        <v>43734</v>
      </c>
      <c r="F54" s="37" t="s">
        <v>338</v>
      </c>
      <c r="G54" s="37" t="s">
        <v>335</v>
      </c>
      <c r="H54" s="37" t="s">
        <v>49</v>
      </c>
      <c r="I54" s="60">
        <v>3040.36</v>
      </c>
      <c r="J54" s="40">
        <v>0</v>
      </c>
      <c r="K54" s="41">
        <f>COUNTIFS($B$5:B54,B54)</f>
        <v>8</v>
      </c>
    </row>
    <row r="55" spans="1:11" ht="38.25" hidden="1" outlineLevel="3" x14ac:dyDescent="0.25">
      <c r="A55" s="35" t="s">
        <v>452</v>
      </c>
      <c r="B55" s="36" t="s">
        <v>38</v>
      </c>
      <c r="C55" s="37" t="s">
        <v>386</v>
      </c>
      <c r="D55" s="38">
        <v>43236</v>
      </c>
      <c r="E55" s="39">
        <v>43734</v>
      </c>
      <c r="F55" s="37" t="s">
        <v>338</v>
      </c>
      <c r="G55" s="37" t="s">
        <v>335</v>
      </c>
      <c r="H55" s="37" t="s">
        <v>55</v>
      </c>
      <c r="I55" s="60">
        <v>2462.92</v>
      </c>
      <c r="J55" s="40">
        <v>0</v>
      </c>
      <c r="K55" s="41">
        <f>COUNTIFS($B$5:B55,B55)</f>
        <v>9</v>
      </c>
    </row>
    <row r="56" spans="1:11" ht="38.25" hidden="1" outlineLevel="3" x14ac:dyDescent="0.25">
      <c r="A56" s="35" t="s">
        <v>452</v>
      </c>
      <c r="B56" s="36" t="s">
        <v>38</v>
      </c>
      <c r="C56" s="37" t="s">
        <v>386</v>
      </c>
      <c r="D56" s="38">
        <v>43236</v>
      </c>
      <c r="E56" s="39">
        <v>43734</v>
      </c>
      <c r="F56" s="37" t="s">
        <v>338</v>
      </c>
      <c r="G56" s="37" t="s">
        <v>335</v>
      </c>
      <c r="H56" s="37" t="s">
        <v>56</v>
      </c>
      <c r="I56" s="60">
        <v>2462.92</v>
      </c>
      <c r="J56" s="40">
        <v>0</v>
      </c>
      <c r="K56" s="41">
        <f>COUNTIFS($B$5:B56,B56)</f>
        <v>10</v>
      </c>
    </row>
    <row r="57" spans="1:11" ht="38.25" hidden="1" outlineLevel="3" x14ac:dyDescent="0.25">
      <c r="A57" s="35" t="s">
        <v>452</v>
      </c>
      <c r="B57" s="36" t="s">
        <v>38</v>
      </c>
      <c r="C57" s="37" t="s">
        <v>386</v>
      </c>
      <c r="D57" s="38">
        <v>43236</v>
      </c>
      <c r="E57" s="39">
        <v>43734</v>
      </c>
      <c r="F57" s="37" t="s">
        <v>338</v>
      </c>
      <c r="G57" s="37" t="s">
        <v>335</v>
      </c>
      <c r="H57" s="37" t="s">
        <v>58</v>
      </c>
      <c r="I57" s="60">
        <v>2462.92</v>
      </c>
      <c r="J57" s="40">
        <v>0</v>
      </c>
      <c r="K57" s="41">
        <f>COUNTIFS($B$5:B57,B57)</f>
        <v>11</v>
      </c>
    </row>
    <row r="58" spans="1:11" ht="38.25" hidden="1" outlineLevel="3" x14ac:dyDescent="0.25">
      <c r="A58" s="35" t="s">
        <v>452</v>
      </c>
      <c r="B58" s="36" t="s">
        <v>38</v>
      </c>
      <c r="C58" s="37" t="s">
        <v>386</v>
      </c>
      <c r="D58" s="38">
        <v>43236</v>
      </c>
      <c r="E58" s="39">
        <v>43734</v>
      </c>
      <c r="F58" s="37" t="s">
        <v>338</v>
      </c>
      <c r="G58" s="37" t="s">
        <v>335</v>
      </c>
      <c r="H58" s="37" t="s">
        <v>57</v>
      </c>
      <c r="I58" s="60">
        <v>2462.92</v>
      </c>
      <c r="J58" s="40">
        <v>0</v>
      </c>
      <c r="K58" s="41">
        <f>COUNTIFS($B$5:B58,B58)</f>
        <v>12</v>
      </c>
    </row>
    <row r="59" spans="1:11" ht="38.25" hidden="1" outlineLevel="3" x14ac:dyDescent="0.25">
      <c r="A59" s="35" t="s">
        <v>452</v>
      </c>
      <c r="B59" s="36" t="s">
        <v>38</v>
      </c>
      <c r="C59" s="37" t="s">
        <v>386</v>
      </c>
      <c r="D59" s="38">
        <v>43236</v>
      </c>
      <c r="E59" s="39">
        <v>43734</v>
      </c>
      <c r="F59" s="37" t="s">
        <v>338</v>
      </c>
      <c r="G59" s="37" t="s">
        <v>336</v>
      </c>
      <c r="H59" s="37" t="s">
        <v>39</v>
      </c>
      <c r="I59" s="60">
        <v>391640.73</v>
      </c>
      <c r="J59" s="40">
        <v>0</v>
      </c>
      <c r="K59" s="41">
        <f>COUNTIFS($B$5:B59,B59)</f>
        <v>13</v>
      </c>
    </row>
    <row r="60" spans="1:11" ht="38.25" hidden="1" outlineLevel="3" x14ac:dyDescent="0.25">
      <c r="A60" s="35" t="s">
        <v>452</v>
      </c>
      <c r="B60" s="36" t="s">
        <v>38</v>
      </c>
      <c r="C60" s="37" t="s">
        <v>386</v>
      </c>
      <c r="D60" s="38">
        <v>43236</v>
      </c>
      <c r="E60" s="39">
        <v>43734</v>
      </c>
      <c r="F60" s="37" t="s">
        <v>338</v>
      </c>
      <c r="G60" s="37" t="s">
        <v>336</v>
      </c>
      <c r="H60" s="37" t="s">
        <v>41</v>
      </c>
      <c r="I60" s="60">
        <v>391640.73</v>
      </c>
      <c r="J60" s="40">
        <v>0</v>
      </c>
      <c r="K60" s="41">
        <f>COUNTIFS($B$5:B60,B60)</f>
        <v>14</v>
      </c>
    </row>
    <row r="61" spans="1:11" ht="38.25" hidden="1" outlineLevel="3" x14ac:dyDescent="0.25">
      <c r="A61" s="35" t="s">
        <v>452</v>
      </c>
      <c r="B61" s="36" t="s">
        <v>38</v>
      </c>
      <c r="C61" s="37" t="s">
        <v>386</v>
      </c>
      <c r="D61" s="38">
        <v>43236</v>
      </c>
      <c r="E61" s="39">
        <v>43734</v>
      </c>
      <c r="F61" s="37" t="s">
        <v>338</v>
      </c>
      <c r="G61" s="37" t="s">
        <v>336</v>
      </c>
      <c r="H61" s="37" t="s">
        <v>42</v>
      </c>
      <c r="I61" s="60">
        <v>391640.73</v>
      </c>
      <c r="J61" s="40">
        <v>0</v>
      </c>
      <c r="K61" s="41">
        <f>COUNTIFS($B$5:B61,B61)</f>
        <v>15</v>
      </c>
    </row>
    <row r="62" spans="1:11" ht="38.25" hidden="1" outlineLevel="3" x14ac:dyDescent="0.25">
      <c r="A62" s="35" t="s">
        <v>452</v>
      </c>
      <c r="B62" s="36" t="s">
        <v>38</v>
      </c>
      <c r="C62" s="37" t="s">
        <v>386</v>
      </c>
      <c r="D62" s="38">
        <v>43236</v>
      </c>
      <c r="E62" s="39">
        <v>43734</v>
      </c>
      <c r="F62" s="37" t="s">
        <v>338</v>
      </c>
      <c r="G62" s="37" t="s">
        <v>336</v>
      </c>
      <c r="H62" s="37" t="s">
        <v>40</v>
      </c>
      <c r="I62" s="60">
        <v>391640.73</v>
      </c>
      <c r="J62" s="40">
        <v>0</v>
      </c>
      <c r="K62" s="41">
        <f>COUNTIFS($B$5:B62,B62)</f>
        <v>16</v>
      </c>
    </row>
    <row r="63" spans="1:11" ht="38.25" hidden="1" outlineLevel="3" x14ac:dyDescent="0.25">
      <c r="A63" s="35" t="s">
        <v>452</v>
      </c>
      <c r="B63" s="36" t="s">
        <v>38</v>
      </c>
      <c r="C63" s="37" t="s">
        <v>386</v>
      </c>
      <c r="D63" s="38">
        <v>43236</v>
      </c>
      <c r="E63" s="39">
        <v>43734</v>
      </c>
      <c r="F63" s="37" t="s">
        <v>338</v>
      </c>
      <c r="G63" s="37" t="s">
        <v>336</v>
      </c>
      <c r="H63" s="37" t="s">
        <v>51</v>
      </c>
      <c r="I63" s="60">
        <v>378992.71</v>
      </c>
      <c r="J63" s="40">
        <v>0</v>
      </c>
      <c r="K63" s="41">
        <f>COUNTIFS($B$5:B63,B63)</f>
        <v>17</v>
      </c>
    </row>
    <row r="64" spans="1:11" ht="38.25" hidden="1" outlineLevel="3" x14ac:dyDescent="0.25">
      <c r="A64" s="35" t="s">
        <v>452</v>
      </c>
      <c r="B64" s="36" t="s">
        <v>38</v>
      </c>
      <c r="C64" s="37" t="s">
        <v>386</v>
      </c>
      <c r="D64" s="38">
        <v>43236</v>
      </c>
      <c r="E64" s="39">
        <v>43734</v>
      </c>
      <c r="F64" s="37" t="s">
        <v>338</v>
      </c>
      <c r="G64" s="37" t="s">
        <v>336</v>
      </c>
      <c r="H64" s="37" t="s">
        <v>52</v>
      </c>
      <c r="I64" s="60">
        <v>378992.71</v>
      </c>
      <c r="J64" s="40">
        <v>0</v>
      </c>
      <c r="K64" s="41">
        <f>COUNTIFS($B$5:B64,B64)</f>
        <v>18</v>
      </c>
    </row>
    <row r="65" spans="1:11" ht="38.25" hidden="1" outlineLevel="3" x14ac:dyDescent="0.25">
      <c r="A65" s="35" t="s">
        <v>452</v>
      </c>
      <c r="B65" s="36" t="s">
        <v>38</v>
      </c>
      <c r="C65" s="37" t="s">
        <v>386</v>
      </c>
      <c r="D65" s="38">
        <v>43236</v>
      </c>
      <c r="E65" s="39">
        <v>43734</v>
      </c>
      <c r="F65" s="37" t="s">
        <v>338</v>
      </c>
      <c r="G65" s="37" t="s">
        <v>336</v>
      </c>
      <c r="H65" s="37" t="s">
        <v>53</v>
      </c>
      <c r="I65" s="60">
        <v>378992.71</v>
      </c>
      <c r="J65" s="40">
        <v>0</v>
      </c>
      <c r="K65" s="41">
        <f>COUNTIFS($B$5:B65,B65)</f>
        <v>19</v>
      </c>
    </row>
    <row r="66" spans="1:11" ht="38.25" hidden="1" outlineLevel="3" x14ac:dyDescent="0.25">
      <c r="A66" s="35" t="s">
        <v>452</v>
      </c>
      <c r="B66" s="36" t="s">
        <v>38</v>
      </c>
      <c r="C66" s="37" t="s">
        <v>386</v>
      </c>
      <c r="D66" s="38">
        <v>43236</v>
      </c>
      <c r="E66" s="39">
        <v>43734</v>
      </c>
      <c r="F66" s="37" t="s">
        <v>338</v>
      </c>
      <c r="G66" s="37" t="s">
        <v>336</v>
      </c>
      <c r="H66" s="37" t="s">
        <v>54</v>
      </c>
      <c r="I66" s="60">
        <v>378992.71</v>
      </c>
      <c r="J66" s="40">
        <v>0</v>
      </c>
      <c r="K66" s="41">
        <f>COUNTIFS($B$5:B66,B66)</f>
        <v>20</v>
      </c>
    </row>
    <row r="67" spans="1:11" ht="38.25" hidden="1" outlineLevel="3" x14ac:dyDescent="0.25">
      <c r="A67" s="35" t="s">
        <v>452</v>
      </c>
      <c r="B67" s="36" t="s">
        <v>38</v>
      </c>
      <c r="C67" s="37" t="s">
        <v>386</v>
      </c>
      <c r="D67" s="38">
        <v>43236</v>
      </c>
      <c r="E67" s="39">
        <v>43734</v>
      </c>
      <c r="F67" s="37" t="s">
        <v>338</v>
      </c>
      <c r="G67" s="37" t="s">
        <v>339</v>
      </c>
      <c r="H67" s="37" t="s">
        <v>64</v>
      </c>
      <c r="I67" s="60">
        <v>197535.54</v>
      </c>
      <c r="J67" s="40">
        <v>0</v>
      </c>
      <c r="K67" s="41">
        <f>COUNTIFS($B$5:B67,B67)</f>
        <v>21</v>
      </c>
    </row>
    <row r="68" spans="1:11" ht="38.25" hidden="1" outlineLevel="3" x14ac:dyDescent="0.25">
      <c r="A68" s="35" t="s">
        <v>452</v>
      </c>
      <c r="B68" s="36" t="s">
        <v>38</v>
      </c>
      <c r="C68" s="37" t="s">
        <v>386</v>
      </c>
      <c r="D68" s="38">
        <v>43236</v>
      </c>
      <c r="E68" s="39">
        <v>43734</v>
      </c>
      <c r="F68" s="37" t="s">
        <v>338</v>
      </c>
      <c r="G68" s="37" t="s">
        <v>339</v>
      </c>
      <c r="H68" s="37" t="s">
        <v>65</v>
      </c>
      <c r="I68" s="60">
        <v>197535.54</v>
      </c>
      <c r="J68" s="40">
        <v>0</v>
      </c>
      <c r="K68" s="41">
        <f>COUNTIFS($B$5:B68,B68)</f>
        <v>22</v>
      </c>
    </row>
    <row r="69" spans="1:11" ht="38.25" hidden="1" outlineLevel="3" x14ac:dyDescent="0.25">
      <c r="A69" s="35" t="s">
        <v>452</v>
      </c>
      <c r="B69" s="36" t="s">
        <v>38</v>
      </c>
      <c r="C69" s="37" t="s">
        <v>386</v>
      </c>
      <c r="D69" s="38">
        <v>43236</v>
      </c>
      <c r="E69" s="39">
        <v>43734</v>
      </c>
      <c r="F69" s="37" t="s">
        <v>338</v>
      </c>
      <c r="G69" s="37" t="s">
        <v>339</v>
      </c>
      <c r="H69" s="37" t="s">
        <v>63</v>
      </c>
      <c r="I69" s="60">
        <v>197535.54</v>
      </c>
      <c r="J69" s="40">
        <v>0</v>
      </c>
      <c r="K69" s="41">
        <f>COUNTIFS($B$5:B69,B69)</f>
        <v>23</v>
      </c>
    </row>
    <row r="70" spans="1:11" ht="38.25" hidden="1" outlineLevel="3" x14ac:dyDescent="0.25">
      <c r="A70" s="35" t="s">
        <v>452</v>
      </c>
      <c r="B70" s="36" t="s">
        <v>38</v>
      </c>
      <c r="C70" s="37" t="s">
        <v>386</v>
      </c>
      <c r="D70" s="38">
        <v>43236</v>
      </c>
      <c r="E70" s="39">
        <v>43734</v>
      </c>
      <c r="F70" s="37" t="s">
        <v>338</v>
      </c>
      <c r="G70" s="37" t="s">
        <v>339</v>
      </c>
      <c r="H70" s="37" t="s">
        <v>66</v>
      </c>
      <c r="I70" s="60">
        <v>197535.54</v>
      </c>
      <c r="J70" s="40">
        <v>0</v>
      </c>
      <c r="K70" s="41">
        <f>COUNTIFS($B$5:B70,B70)</f>
        <v>24</v>
      </c>
    </row>
    <row r="71" spans="1:11" ht="38.25" hidden="1" outlineLevel="3" x14ac:dyDescent="0.25">
      <c r="A71" s="35" t="s">
        <v>452</v>
      </c>
      <c r="B71" s="36" t="s">
        <v>38</v>
      </c>
      <c r="C71" s="37" t="s">
        <v>386</v>
      </c>
      <c r="D71" s="38">
        <v>43236</v>
      </c>
      <c r="E71" s="39">
        <v>43734</v>
      </c>
      <c r="F71" s="37" t="s">
        <v>338</v>
      </c>
      <c r="G71" s="37" t="s">
        <v>448</v>
      </c>
      <c r="H71" s="37" t="s">
        <v>43</v>
      </c>
      <c r="I71" s="60">
        <v>4978.18</v>
      </c>
      <c r="J71" s="40">
        <v>0</v>
      </c>
      <c r="K71" s="41">
        <f>COUNTIFS($B$5:B71,B71)</f>
        <v>25</v>
      </c>
    </row>
    <row r="72" spans="1:11" ht="38.25" hidden="1" outlineLevel="3" x14ac:dyDescent="0.25">
      <c r="A72" s="35" t="s">
        <v>452</v>
      </c>
      <c r="B72" s="36" t="s">
        <v>38</v>
      </c>
      <c r="C72" s="37" t="s">
        <v>386</v>
      </c>
      <c r="D72" s="38">
        <v>43236</v>
      </c>
      <c r="E72" s="39">
        <v>43734</v>
      </c>
      <c r="F72" s="37" t="s">
        <v>338</v>
      </c>
      <c r="G72" s="37" t="s">
        <v>448</v>
      </c>
      <c r="H72" s="37" t="s">
        <v>44</v>
      </c>
      <c r="I72" s="60">
        <v>4978.18</v>
      </c>
      <c r="J72" s="40">
        <v>0</v>
      </c>
      <c r="K72" s="41">
        <f>COUNTIFS($B$5:B72,B72)</f>
        <v>26</v>
      </c>
    </row>
    <row r="73" spans="1:11" ht="38.25" hidden="1" outlineLevel="3" x14ac:dyDescent="0.25">
      <c r="A73" s="35" t="s">
        <v>452</v>
      </c>
      <c r="B73" s="36" t="s">
        <v>38</v>
      </c>
      <c r="C73" s="37" t="s">
        <v>386</v>
      </c>
      <c r="D73" s="38">
        <v>43236</v>
      </c>
      <c r="E73" s="39">
        <v>43734</v>
      </c>
      <c r="F73" s="37" t="s">
        <v>338</v>
      </c>
      <c r="G73" s="37" t="s">
        <v>448</v>
      </c>
      <c r="H73" s="37" t="s">
        <v>46</v>
      </c>
      <c r="I73" s="60">
        <v>4978.18</v>
      </c>
      <c r="J73" s="40">
        <v>0</v>
      </c>
      <c r="K73" s="41">
        <f>COUNTIFS($B$5:B73,B73)</f>
        <v>27</v>
      </c>
    </row>
    <row r="74" spans="1:11" ht="38.25" hidden="1" outlineLevel="3" x14ac:dyDescent="0.25">
      <c r="A74" s="35" t="s">
        <v>452</v>
      </c>
      <c r="B74" s="36" t="s">
        <v>38</v>
      </c>
      <c r="C74" s="37" t="s">
        <v>386</v>
      </c>
      <c r="D74" s="38">
        <v>43236</v>
      </c>
      <c r="E74" s="39">
        <v>43734</v>
      </c>
      <c r="F74" s="37" t="s">
        <v>338</v>
      </c>
      <c r="G74" s="37" t="s">
        <v>448</v>
      </c>
      <c r="H74" s="37" t="s">
        <v>45</v>
      </c>
      <c r="I74" s="60">
        <v>4978.18</v>
      </c>
      <c r="J74" s="40">
        <v>0</v>
      </c>
      <c r="K74" s="41">
        <f>COUNTIFS($B$5:B74,B74)</f>
        <v>28</v>
      </c>
    </row>
    <row r="75" spans="1:11" hidden="1" outlineLevel="2" x14ac:dyDescent="0.25">
      <c r="A75" s="28"/>
      <c r="B75" s="32" t="s">
        <v>527</v>
      </c>
      <c r="C75" s="34"/>
      <c r="D75" s="83"/>
      <c r="E75" s="84"/>
      <c r="F75" s="34"/>
      <c r="G75" s="34"/>
      <c r="H75" s="34"/>
      <c r="I75" s="29">
        <f>SUBTOTAL(9,I47:I74)</f>
        <v>3979375.5600000005</v>
      </c>
      <c r="J75" s="85">
        <f>SUBTOTAL(9,J47:J74)</f>
        <v>0</v>
      </c>
      <c r="K75" s="87"/>
    </row>
    <row r="76" spans="1:11" ht="38.25" hidden="1" outlineLevel="3" x14ac:dyDescent="0.25">
      <c r="A76" s="35" t="s">
        <v>452</v>
      </c>
      <c r="B76" s="36" t="s">
        <v>67</v>
      </c>
      <c r="C76" s="37" t="s">
        <v>387</v>
      </c>
      <c r="D76" s="38">
        <v>43250</v>
      </c>
      <c r="E76" s="39">
        <v>43656</v>
      </c>
      <c r="F76" s="37" t="s">
        <v>338</v>
      </c>
      <c r="G76" s="37" t="s">
        <v>335</v>
      </c>
      <c r="H76" s="37" t="s">
        <v>69</v>
      </c>
      <c r="I76" s="60">
        <v>1440.47</v>
      </c>
      <c r="J76" s="40">
        <v>0</v>
      </c>
      <c r="K76" s="41">
        <f>COUNTIFS($B$5:B76,B76)</f>
        <v>1</v>
      </c>
    </row>
    <row r="77" spans="1:11" ht="38.25" hidden="1" outlineLevel="3" x14ac:dyDescent="0.25">
      <c r="A77" s="35" t="s">
        <v>452</v>
      </c>
      <c r="B77" s="36" t="s">
        <v>67</v>
      </c>
      <c r="C77" s="37" t="s">
        <v>387</v>
      </c>
      <c r="D77" s="38">
        <v>43250</v>
      </c>
      <c r="E77" s="39">
        <v>43656</v>
      </c>
      <c r="F77" s="37" t="s">
        <v>338</v>
      </c>
      <c r="G77" s="37" t="s">
        <v>336</v>
      </c>
      <c r="H77" s="37" t="s">
        <v>71</v>
      </c>
      <c r="I77" s="60">
        <v>61725</v>
      </c>
      <c r="J77" s="40">
        <v>0</v>
      </c>
      <c r="K77" s="41">
        <f>COUNTIFS($B$5:B77,B77)</f>
        <v>2</v>
      </c>
    </row>
    <row r="78" spans="1:11" ht="38.25" hidden="1" outlineLevel="3" x14ac:dyDescent="0.25">
      <c r="A78" s="35" t="s">
        <v>452</v>
      </c>
      <c r="B78" s="36" t="s">
        <v>67</v>
      </c>
      <c r="C78" s="37" t="s">
        <v>387</v>
      </c>
      <c r="D78" s="38">
        <v>43250</v>
      </c>
      <c r="E78" s="39">
        <v>43656</v>
      </c>
      <c r="F78" s="37" t="s">
        <v>338</v>
      </c>
      <c r="G78" s="37" t="s">
        <v>336</v>
      </c>
      <c r="H78" s="37" t="s">
        <v>70</v>
      </c>
      <c r="I78" s="60">
        <v>61725</v>
      </c>
      <c r="J78" s="40">
        <v>0</v>
      </c>
      <c r="K78" s="41">
        <f>COUNTIFS($B$5:B78,B78)</f>
        <v>3</v>
      </c>
    </row>
    <row r="79" spans="1:11" ht="38.25" hidden="1" outlineLevel="3" x14ac:dyDescent="0.25">
      <c r="A79" s="35" t="s">
        <v>452</v>
      </c>
      <c r="B79" s="36" t="s">
        <v>67</v>
      </c>
      <c r="C79" s="37" t="s">
        <v>387</v>
      </c>
      <c r="D79" s="38">
        <v>43250</v>
      </c>
      <c r="E79" s="39">
        <v>43656</v>
      </c>
      <c r="F79" s="37" t="s">
        <v>338</v>
      </c>
      <c r="G79" s="37" t="s">
        <v>336</v>
      </c>
      <c r="H79" s="37" t="s">
        <v>72</v>
      </c>
      <c r="I79" s="60">
        <v>49860</v>
      </c>
      <c r="J79" s="40">
        <v>0</v>
      </c>
      <c r="K79" s="41">
        <f>COUNTIFS($B$5:B79,B79)</f>
        <v>4</v>
      </c>
    </row>
    <row r="80" spans="1:11" ht="38.25" hidden="1" outlineLevel="3" x14ac:dyDescent="0.25">
      <c r="A80" s="35" t="s">
        <v>452</v>
      </c>
      <c r="B80" s="36" t="s">
        <v>67</v>
      </c>
      <c r="C80" s="37" t="s">
        <v>387</v>
      </c>
      <c r="D80" s="38">
        <v>43250</v>
      </c>
      <c r="E80" s="39">
        <v>43656</v>
      </c>
      <c r="F80" s="37" t="s">
        <v>338</v>
      </c>
      <c r="G80" s="37" t="s">
        <v>336</v>
      </c>
      <c r="H80" s="37" t="s">
        <v>73</v>
      </c>
      <c r="I80" s="60">
        <v>49860</v>
      </c>
      <c r="J80" s="40">
        <v>0</v>
      </c>
      <c r="K80" s="41">
        <f>COUNTIFS($B$5:B80,B80)</f>
        <v>5</v>
      </c>
    </row>
    <row r="81" spans="1:11" ht="38.25" hidden="1" outlineLevel="3" x14ac:dyDescent="0.25">
      <c r="A81" s="35" t="s">
        <v>452</v>
      </c>
      <c r="B81" s="36" t="s">
        <v>67</v>
      </c>
      <c r="C81" s="37" t="s">
        <v>387</v>
      </c>
      <c r="D81" s="38">
        <v>43250</v>
      </c>
      <c r="E81" s="39">
        <v>43656</v>
      </c>
      <c r="F81" s="37" t="s">
        <v>338</v>
      </c>
      <c r="G81" s="37" t="s">
        <v>341</v>
      </c>
      <c r="H81" s="37" t="s">
        <v>68</v>
      </c>
      <c r="I81" s="60">
        <v>10000</v>
      </c>
      <c r="J81" s="40">
        <v>0</v>
      </c>
      <c r="K81" s="41">
        <f>COUNTIFS($B$5:B81,B81)</f>
        <v>6</v>
      </c>
    </row>
    <row r="82" spans="1:11" hidden="1" outlineLevel="2" x14ac:dyDescent="0.25">
      <c r="A82" s="28"/>
      <c r="B82" s="32" t="s">
        <v>528</v>
      </c>
      <c r="C82" s="34"/>
      <c r="D82" s="83"/>
      <c r="E82" s="84"/>
      <c r="F82" s="34"/>
      <c r="G82" s="34"/>
      <c r="H82" s="34"/>
      <c r="I82" s="29">
        <f>SUBTOTAL(9,I76:I81)</f>
        <v>234610.47</v>
      </c>
      <c r="J82" s="85">
        <f>SUBTOTAL(9,J76:J81)</f>
        <v>0</v>
      </c>
      <c r="K82" s="87"/>
    </row>
    <row r="83" spans="1:11" ht="25.5" hidden="1" outlineLevel="3" x14ac:dyDescent="0.25">
      <c r="A83" s="35" t="s">
        <v>452</v>
      </c>
      <c r="B83" s="36" t="s">
        <v>74</v>
      </c>
      <c r="C83" s="37" t="s">
        <v>388</v>
      </c>
      <c r="D83" s="38">
        <v>43844</v>
      </c>
      <c r="E83" s="39">
        <v>43843</v>
      </c>
      <c r="F83" s="37" t="s">
        <v>338</v>
      </c>
      <c r="G83" s="37" t="s">
        <v>341</v>
      </c>
      <c r="H83" s="37" t="s">
        <v>75</v>
      </c>
      <c r="I83" s="60">
        <v>1000</v>
      </c>
      <c r="J83" s="40">
        <v>0</v>
      </c>
      <c r="K83" s="41">
        <f>COUNTIFS($B$5:B83,B83)</f>
        <v>1</v>
      </c>
    </row>
    <row r="84" spans="1:11" hidden="1" outlineLevel="2" x14ac:dyDescent="0.25">
      <c r="A84" s="28"/>
      <c r="B84" s="32" t="s">
        <v>529</v>
      </c>
      <c r="C84" s="34"/>
      <c r="D84" s="83"/>
      <c r="E84" s="84"/>
      <c r="F84" s="34"/>
      <c r="G84" s="34"/>
      <c r="H84" s="34"/>
      <c r="I84" s="29">
        <f>SUBTOTAL(9,I83:I83)</f>
        <v>1000</v>
      </c>
      <c r="J84" s="85">
        <f>SUBTOTAL(9,J83:J83)</f>
        <v>0</v>
      </c>
      <c r="K84" s="87"/>
    </row>
    <row r="85" spans="1:11" ht="25.5" hidden="1" outlineLevel="3" x14ac:dyDescent="0.25">
      <c r="A85" s="35" t="s">
        <v>452</v>
      </c>
      <c r="B85" s="36" t="s">
        <v>76</v>
      </c>
      <c r="C85" s="37" t="s">
        <v>389</v>
      </c>
      <c r="D85" s="38">
        <v>43570</v>
      </c>
      <c r="E85" s="39">
        <v>43735</v>
      </c>
      <c r="F85" s="37" t="s">
        <v>338</v>
      </c>
      <c r="G85" s="37" t="s">
        <v>335</v>
      </c>
      <c r="H85" s="37" t="s">
        <v>77</v>
      </c>
      <c r="I85" s="60">
        <v>672.22</v>
      </c>
      <c r="J85" s="40">
        <v>0</v>
      </c>
      <c r="K85" s="41">
        <f>COUNTIFS($B$5:B85,B85)</f>
        <v>1</v>
      </c>
    </row>
    <row r="86" spans="1:11" hidden="1" outlineLevel="2" x14ac:dyDescent="0.25">
      <c r="A86" s="28"/>
      <c r="B86" s="32" t="s">
        <v>530</v>
      </c>
      <c r="C86" s="34"/>
      <c r="D86" s="83"/>
      <c r="E86" s="84"/>
      <c r="F86" s="34"/>
      <c r="G86" s="34"/>
      <c r="H86" s="34"/>
      <c r="I86" s="29">
        <f>SUBTOTAL(9,I85:I85)</f>
        <v>672.22</v>
      </c>
      <c r="J86" s="85">
        <f>SUBTOTAL(9,J85:J85)</f>
        <v>0</v>
      </c>
      <c r="K86" s="87"/>
    </row>
    <row r="87" spans="1:11" ht="15" outlineLevel="1" collapsed="1" x14ac:dyDescent="0.25">
      <c r="A87" s="156" t="s">
        <v>509</v>
      </c>
      <c r="B87" s="157"/>
      <c r="C87" s="158"/>
      <c r="D87" s="159"/>
      <c r="E87" s="160"/>
      <c r="F87" s="158"/>
      <c r="G87" s="158"/>
      <c r="H87" s="158"/>
      <c r="I87" s="161">
        <f>SUBTOTAL(9,I6:I85)</f>
        <v>8489306.2600000035</v>
      </c>
      <c r="J87" s="162">
        <f>SUBTOTAL(9,J6:J85)</f>
        <v>0</v>
      </c>
      <c r="K87" s="163"/>
    </row>
    <row r="88" spans="1:11" ht="42.75" hidden="1" outlineLevel="3" x14ac:dyDescent="0.25">
      <c r="A88" s="48" t="s">
        <v>453</v>
      </c>
      <c r="B88" s="49" t="s">
        <v>78</v>
      </c>
      <c r="C88" s="50" t="s">
        <v>390</v>
      </c>
      <c r="D88" s="51">
        <v>42634</v>
      </c>
      <c r="E88" s="52">
        <v>43013</v>
      </c>
      <c r="F88" s="50" t="s">
        <v>338</v>
      </c>
      <c r="G88" s="50" t="s">
        <v>336</v>
      </c>
      <c r="H88" s="53" t="s">
        <v>79</v>
      </c>
      <c r="I88" s="62">
        <v>35397</v>
      </c>
      <c r="J88" s="54">
        <v>0</v>
      </c>
      <c r="K88" s="47">
        <f>COUNTIFS($B$5:B88,B88)</f>
        <v>1</v>
      </c>
    </row>
    <row r="89" spans="1:11" ht="42.75" hidden="1" outlineLevel="3" x14ac:dyDescent="0.25">
      <c r="A89" s="48" t="s">
        <v>453</v>
      </c>
      <c r="B89" s="49" t="s">
        <v>78</v>
      </c>
      <c r="C89" s="50" t="s">
        <v>390</v>
      </c>
      <c r="D89" s="51">
        <v>42634</v>
      </c>
      <c r="E89" s="52">
        <v>43013</v>
      </c>
      <c r="F89" s="50" t="s">
        <v>338</v>
      </c>
      <c r="G89" s="50" t="s">
        <v>335</v>
      </c>
      <c r="H89" s="53" t="s">
        <v>80</v>
      </c>
      <c r="I89" s="62">
        <v>720.24</v>
      </c>
      <c r="J89" s="54">
        <v>0</v>
      </c>
      <c r="K89" s="47">
        <f>COUNTIFS($B$5:B89,B89)</f>
        <v>2</v>
      </c>
    </row>
    <row r="90" spans="1:11" ht="42.75" hidden="1" outlineLevel="3" x14ac:dyDescent="0.25">
      <c r="A90" s="48" t="s">
        <v>453</v>
      </c>
      <c r="B90" s="49" t="s">
        <v>78</v>
      </c>
      <c r="C90" s="50" t="s">
        <v>390</v>
      </c>
      <c r="D90" s="51">
        <v>42634</v>
      </c>
      <c r="E90" s="52">
        <v>43013</v>
      </c>
      <c r="F90" s="50" t="s">
        <v>338</v>
      </c>
      <c r="G90" s="50" t="s">
        <v>336</v>
      </c>
      <c r="H90" s="53" t="s">
        <v>81</v>
      </c>
      <c r="I90" s="62">
        <v>49860</v>
      </c>
      <c r="J90" s="54">
        <v>0</v>
      </c>
      <c r="K90" s="47">
        <f>COUNTIFS($B$5:B90,B90)</f>
        <v>3</v>
      </c>
    </row>
    <row r="91" spans="1:11" hidden="1" outlineLevel="2" x14ac:dyDescent="0.25">
      <c r="A91" s="30"/>
      <c r="B91" s="33" t="s">
        <v>531</v>
      </c>
      <c r="C91" s="88"/>
      <c r="D91" s="89"/>
      <c r="E91" s="90"/>
      <c r="F91" s="88"/>
      <c r="G91" s="88"/>
      <c r="H91" s="91"/>
      <c r="I91" s="31">
        <f>SUBTOTAL(9,I88:I90)</f>
        <v>85977.239999999991</v>
      </c>
      <c r="J91" s="92">
        <f>SUBTOTAL(9,J88:J90)</f>
        <v>0</v>
      </c>
      <c r="K91" s="87"/>
    </row>
    <row r="92" spans="1:11" ht="38.25" hidden="1" outlineLevel="3" x14ac:dyDescent="0.25">
      <c r="A92" s="65" t="s">
        <v>453</v>
      </c>
      <c r="B92" s="63" t="s">
        <v>82</v>
      </c>
      <c r="C92" s="66" t="s">
        <v>391</v>
      </c>
      <c r="D92" s="67">
        <v>42835</v>
      </c>
      <c r="E92" s="68">
        <v>43726</v>
      </c>
      <c r="F92" s="66" t="s">
        <v>338</v>
      </c>
      <c r="G92" s="66" t="s">
        <v>336</v>
      </c>
      <c r="H92" s="66" t="s">
        <v>83</v>
      </c>
      <c r="I92" s="64">
        <v>395556</v>
      </c>
      <c r="J92" s="70">
        <v>0</v>
      </c>
      <c r="K92" s="41">
        <f>COUNTIFS($B$5:B92,B92)</f>
        <v>1</v>
      </c>
    </row>
    <row r="93" spans="1:11" ht="38.25" hidden="1" outlineLevel="3" x14ac:dyDescent="0.25">
      <c r="A93" s="65" t="s">
        <v>453</v>
      </c>
      <c r="B93" s="63" t="s">
        <v>82</v>
      </c>
      <c r="C93" s="66" t="s">
        <v>391</v>
      </c>
      <c r="D93" s="67">
        <v>42835</v>
      </c>
      <c r="E93" s="68">
        <v>43726</v>
      </c>
      <c r="F93" s="66" t="s">
        <v>338</v>
      </c>
      <c r="G93" s="66" t="s">
        <v>336</v>
      </c>
      <c r="H93" s="66" t="s">
        <v>84</v>
      </c>
      <c r="I93" s="64">
        <v>300822</v>
      </c>
      <c r="J93" s="70">
        <v>0</v>
      </c>
      <c r="K93" s="41">
        <f>COUNTIFS($B$5:B93,B93)</f>
        <v>2</v>
      </c>
    </row>
    <row r="94" spans="1:11" ht="38.25" hidden="1" outlineLevel="3" x14ac:dyDescent="0.25">
      <c r="A94" s="65" t="s">
        <v>453</v>
      </c>
      <c r="B94" s="63" t="s">
        <v>82</v>
      </c>
      <c r="C94" s="66" t="s">
        <v>391</v>
      </c>
      <c r="D94" s="67">
        <v>42835</v>
      </c>
      <c r="E94" s="68">
        <v>43726</v>
      </c>
      <c r="F94" s="66" t="s">
        <v>338</v>
      </c>
      <c r="G94" s="66" t="s">
        <v>336</v>
      </c>
      <c r="H94" s="66" t="s">
        <v>85</v>
      </c>
      <c r="I94" s="64">
        <v>300822</v>
      </c>
      <c r="J94" s="70">
        <v>0</v>
      </c>
      <c r="K94" s="41">
        <f>COUNTIFS($B$5:B94,B94)</f>
        <v>3</v>
      </c>
    </row>
    <row r="95" spans="1:11" ht="38.25" hidden="1" outlineLevel="3" x14ac:dyDescent="0.25">
      <c r="A95" s="65" t="s">
        <v>453</v>
      </c>
      <c r="B95" s="63" t="s">
        <v>82</v>
      </c>
      <c r="C95" s="66" t="s">
        <v>391</v>
      </c>
      <c r="D95" s="67">
        <v>42835</v>
      </c>
      <c r="E95" s="68">
        <v>43726</v>
      </c>
      <c r="F95" s="66" t="s">
        <v>338</v>
      </c>
      <c r="G95" s="66" t="s">
        <v>341</v>
      </c>
      <c r="H95" s="66" t="s">
        <v>86</v>
      </c>
      <c r="I95" s="64">
        <v>44000</v>
      </c>
      <c r="J95" s="70">
        <v>0</v>
      </c>
      <c r="K95" s="41">
        <f>COUNTIFS($B$5:B95,B95)</f>
        <v>4</v>
      </c>
    </row>
    <row r="96" spans="1:11" ht="38.25" hidden="1" outlineLevel="3" x14ac:dyDescent="0.25">
      <c r="A96" s="65" t="s">
        <v>453</v>
      </c>
      <c r="B96" s="63" t="s">
        <v>82</v>
      </c>
      <c r="C96" s="66" t="s">
        <v>391</v>
      </c>
      <c r="D96" s="67">
        <v>42835</v>
      </c>
      <c r="E96" s="68">
        <v>43726</v>
      </c>
      <c r="F96" s="66" t="s">
        <v>338</v>
      </c>
      <c r="G96" s="66" t="s">
        <v>335</v>
      </c>
      <c r="H96" s="66" t="s">
        <v>87</v>
      </c>
      <c r="I96" s="64">
        <v>5452.5</v>
      </c>
      <c r="J96" s="70">
        <v>0</v>
      </c>
      <c r="K96" s="41">
        <f>COUNTIFS($B$5:B96,B96)</f>
        <v>5</v>
      </c>
    </row>
    <row r="97" spans="1:11" ht="38.25" hidden="1" outlineLevel="3" x14ac:dyDescent="0.25">
      <c r="A97" s="65" t="s">
        <v>453</v>
      </c>
      <c r="B97" s="63" t="s">
        <v>82</v>
      </c>
      <c r="C97" s="66" t="s">
        <v>391</v>
      </c>
      <c r="D97" s="67">
        <v>42835</v>
      </c>
      <c r="E97" s="68">
        <v>43726</v>
      </c>
      <c r="F97" s="66" t="s">
        <v>338</v>
      </c>
      <c r="G97" s="66" t="s">
        <v>335</v>
      </c>
      <c r="H97" s="66" t="s">
        <v>88</v>
      </c>
      <c r="I97" s="64">
        <v>5452.5</v>
      </c>
      <c r="J97" s="70">
        <v>0</v>
      </c>
      <c r="K97" s="41">
        <f>COUNTIFS($B$5:B97,B97)</f>
        <v>6</v>
      </c>
    </row>
    <row r="98" spans="1:11" ht="38.25" hidden="1" outlineLevel="3" x14ac:dyDescent="0.25">
      <c r="A98" s="65" t="s">
        <v>453</v>
      </c>
      <c r="B98" s="63" t="s">
        <v>82</v>
      </c>
      <c r="C98" s="66" t="s">
        <v>391</v>
      </c>
      <c r="D98" s="67">
        <v>42835</v>
      </c>
      <c r="E98" s="68">
        <v>43726</v>
      </c>
      <c r="F98" s="66" t="s">
        <v>338</v>
      </c>
      <c r="G98" s="66" t="s">
        <v>448</v>
      </c>
      <c r="H98" s="66" t="s">
        <v>89</v>
      </c>
      <c r="I98" s="64">
        <v>10774.5</v>
      </c>
      <c r="J98" s="70">
        <v>0</v>
      </c>
      <c r="K98" s="41">
        <f>COUNTIFS($B$5:B98,B98)</f>
        <v>7</v>
      </c>
    </row>
    <row r="99" spans="1:11" ht="38.25" hidden="1" outlineLevel="3" x14ac:dyDescent="0.25">
      <c r="A99" s="65" t="s">
        <v>453</v>
      </c>
      <c r="B99" s="63" t="s">
        <v>82</v>
      </c>
      <c r="C99" s="66" t="s">
        <v>391</v>
      </c>
      <c r="D99" s="67">
        <v>42835</v>
      </c>
      <c r="E99" s="68">
        <v>43726</v>
      </c>
      <c r="F99" s="66" t="s">
        <v>338</v>
      </c>
      <c r="G99" s="66" t="s">
        <v>448</v>
      </c>
      <c r="H99" s="66" t="s">
        <v>90</v>
      </c>
      <c r="I99" s="64">
        <v>10774.5</v>
      </c>
      <c r="J99" s="70">
        <v>0</v>
      </c>
      <c r="K99" s="41">
        <f>COUNTIFS($B$5:B99,B99)</f>
        <v>8</v>
      </c>
    </row>
    <row r="100" spans="1:11" ht="38.25" hidden="1" outlineLevel="3" x14ac:dyDescent="0.25">
      <c r="A100" s="65" t="s">
        <v>453</v>
      </c>
      <c r="B100" s="63" t="s">
        <v>82</v>
      </c>
      <c r="C100" s="66" t="s">
        <v>391</v>
      </c>
      <c r="D100" s="67">
        <v>42835</v>
      </c>
      <c r="E100" s="68">
        <v>43726</v>
      </c>
      <c r="F100" s="66" t="s">
        <v>338</v>
      </c>
      <c r="G100" s="66" t="s">
        <v>335</v>
      </c>
      <c r="H100" s="66" t="s">
        <v>91</v>
      </c>
      <c r="I100" s="64">
        <v>2416.5</v>
      </c>
      <c r="J100" s="70">
        <v>0</v>
      </c>
      <c r="K100" s="41">
        <f>COUNTIFS($B$5:B100,B100)</f>
        <v>9</v>
      </c>
    </row>
    <row r="101" spans="1:11" ht="38.25" hidden="1" outlineLevel="3" x14ac:dyDescent="0.25">
      <c r="A101" s="65" t="s">
        <v>453</v>
      </c>
      <c r="B101" s="63" t="s">
        <v>82</v>
      </c>
      <c r="C101" s="66" t="s">
        <v>391</v>
      </c>
      <c r="D101" s="67">
        <v>42835</v>
      </c>
      <c r="E101" s="68">
        <v>43726</v>
      </c>
      <c r="F101" s="66" t="s">
        <v>338</v>
      </c>
      <c r="G101" s="66" t="s">
        <v>335</v>
      </c>
      <c r="H101" s="66" t="s">
        <v>92</v>
      </c>
      <c r="I101" s="64">
        <v>2416.5</v>
      </c>
      <c r="J101" s="70">
        <v>0</v>
      </c>
      <c r="K101" s="41">
        <f>COUNTIFS($B$5:B101,B101)</f>
        <v>10</v>
      </c>
    </row>
    <row r="102" spans="1:11" ht="38.25" hidden="1" outlineLevel="3" x14ac:dyDescent="0.25">
      <c r="A102" s="65" t="s">
        <v>453</v>
      </c>
      <c r="B102" s="63" t="s">
        <v>82</v>
      </c>
      <c r="C102" s="66" t="s">
        <v>391</v>
      </c>
      <c r="D102" s="67">
        <v>42835</v>
      </c>
      <c r="E102" s="68">
        <v>43726</v>
      </c>
      <c r="F102" s="66" t="s">
        <v>338</v>
      </c>
      <c r="G102" s="66" t="s">
        <v>335</v>
      </c>
      <c r="H102" s="66" t="s">
        <v>93</v>
      </c>
      <c r="I102" s="64">
        <v>7203</v>
      </c>
      <c r="J102" s="70">
        <v>0</v>
      </c>
      <c r="K102" s="41">
        <f>COUNTIFS($B$5:B102,B102)</f>
        <v>11</v>
      </c>
    </row>
    <row r="103" spans="1:11" ht="38.25" hidden="1" outlineLevel="3" x14ac:dyDescent="0.25">
      <c r="A103" s="65" t="s">
        <v>453</v>
      </c>
      <c r="B103" s="63" t="s">
        <v>82</v>
      </c>
      <c r="C103" s="66" t="s">
        <v>391</v>
      </c>
      <c r="D103" s="67">
        <v>42835</v>
      </c>
      <c r="E103" s="68">
        <v>43726</v>
      </c>
      <c r="F103" s="66" t="s">
        <v>338</v>
      </c>
      <c r="G103" s="66" t="s">
        <v>335</v>
      </c>
      <c r="H103" s="66" t="s">
        <v>93</v>
      </c>
      <c r="I103" s="64">
        <v>7203</v>
      </c>
      <c r="J103" s="70">
        <v>0</v>
      </c>
      <c r="K103" s="41">
        <f>COUNTIFS($B$5:B103,B103)</f>
        <v>12</v>
      </c>
    </row>
    <row r="104" spans="1:11" ht="38.25" hidden="1" outlineLevel="3" x14ac:dyDescent="0.25">
      <c r="A104" s="65" t="s">
        <v>453</v>
      </c>
      <c r="B104" s="63" t="s">
        <v>82</v>
      </c>
      <c r="C104" s="66" t="s">
        <v>391</v>
      </c>
      <c r="D104" s="67">
        <v>42835</v>
      </c>
      <c r="E104" s="68">
        <v>43726</v>
      </c>
      <c r="F104" s="66" t="s">
        <v>338</v>
      </c>
      <c r="G104" s="66" t="s">
        <v>341</v>
      </c>
      <c r="H104" s="66" t="s">
        <v>350</v>
      </c>
      <c r="I104" s="64">
        <v>5000</v>
      </c>
      <c r="J104" s="70">
        <v>0</v>
      </c>
      <c r="K104" s="41">
        <f>COUNTIFS($B$5:B104,B104)</f>
        <v>13</v>
      </c>
    </row>
    <row r="105" spans="1:11" ht="38.25" hidden="1" outlineLevel="3" x14ac:dyDescent="0.25">
      <c r="A105" s="65" t="s">
        <v>453</v>
      </c>
      <c r="B105" s="63" t="s">
        <v>82</v>
      </c>
      <c r="C105" s="66" t="s">
        <v>391</v>
      </c>
      <c r="D105" s="67">
        <v>42835</v>
      </c>
      <c r="E105" s="68">
        <v>43726</v>
      </c>
      <c r="F105" s="66" t="s">
        <v>338</v>
      </c>
      <c r="G105" s="66" t="s">
        <v>450</v>
      </c>
      <c r="H105" s="66" t="s">
        <v>351</v>
      </c>
      <c r="I105" s="64">
        <v>0</v>
      </c>
      <c r="J105" s="70">
        <v>0</v>
      </c>
      <c r="K105" s="41">
        <f>COUNTIFS($B$5:B105,B105)</f>
        <v>14</v>
      </c>
    </row>
    <row r="106" spans="1:11" hidden="1" outlineLevel="2" x14ac:dyDescent="0.25">
      <c r="A106" s="30"/>
      <c r="B106" s="33" t="s">
        <v>532</v>
      </c>
      <c r="C106" s="88"/>
      <c r="D106" s="89"/>
      <c r="E106" s="90"/>
      <c r="F106" s="88"/>
      <c r="G106" s="88"/>
      <c r="H106" s="88"/>
      <c r="I106" s="31">
        <f>SUBTOTAL(9,I92:I105)</f>
        <v>1097893</v>
      </c>
      <c r="J106" s="92">
        <f>SUBTOTAL(9,J92:J105)</f>
        <v>0</v>
      </c>
      <c r="K106" s="87"/>
    </row>
    <row r="107" spans="1:11" ht="38.25" hidden="1" outlineLevel="3" x14ac:dyDescent="0.25">
      <c r="A107" s="65" t="s">
        <v>453</v>
      </c>
      <c r="B107" s="63" t="s">
        <v>94</v>
      </c>
      <c r="C107" s="66" t="s">
        <v>392</v>
      </c>
      <c r="D107" s="67">
        <v>43304</v>
      </c>
      <c r="E107" s="68">
        <v>43606</v>
      </c>
      <c r="F107" s="66" t="s">
        <v>338</v>
      </c>
      <c r="G107" s="66" t="s">
        <v>335</v>
      </c>
      <c r="H107" s="66" t="s">
        <v>95</v>
      </c>
      <c r="I107" s="64">
        <v>672.22</v>
      </c>
      <c r="J107" s="70">
        <v>0</v>
      </c>
      <c r="K107" s="41">
        <f>COUNTIFS($B$5:B107,B107)</f>
        <v>1</v>
      </c>
    </row>
    <row r="108" spans="1:11" hidden="1" outlineLevel="2" x14ac:dyDescent="0.25">
      <c r="A108" s="30"/>
      <c r="B108" s="33" t="s">
        <v>533</v>
      </c>
      <c r="C108" s="88"/>
      <c r="D108" s="89"/>
      <c r="E108" s="90"/>
      <c r="F108" s="88"/>
      <c r="G108" s="88"/>
      <c r="H108" s="88"/>
      <c r="I108" s="31">
        <f>SUBTOTAL(9,I107:I107)</f>
        <v>672.22</v>
      </c>
      <c r="J108" s="92">
        <f>SUBTOTAL(9,J107:J107)</f>
        <v>0</v>
      </c>
      <c r="K108" s="87"/>
    </row>
    <row r="109" spans="1:11" ht="51" hidden="1" outlineLevel="3" x14ac:dyDescent="0.25">
      <c r="A109" s="65" t="s">
        <v>453</v>
      </c>
      <c r="B109" s="63" t="s">
        <v>96</v>
      </c>
      <c r="C109" s="66" t="s">
        <v>393</v>
      </c>
      <c r="D109" s="67">
        <v>43802</v>
      </c>
      <c r="E109" s="68">
        <v>43496</v>
      </c>
      <c r="F109" s="66" t="s">
        <v>338</v>
      </c>
      <c r="G109" s="66" t="s">
        <v>335</v>
      </c>
      <c r="H109" s="71" t="s">
        <v>97</v>
      </c>
      <c r="I109" s="64">
        <v>1296.43</v>
      </c>
      <c r="J109" s="70">
        <v>0</v>
      </c>
      <c r="K109" s="41">
        <f>COUNTIFS($B$5:B109,B109)</f>
        <v>1</v>
      </c>
    </row>
    <row r="110" spans="1:11" hidden="1" outlineLevel="2" x14ac:dyDescent="0.25">
      <c r="A110" s="30"/>
      <c r="B110" s="33" t="s">
        <v>534</v>
      </c>
      <c r="C110" s="88"/>
      <c r="D110" s="89"/>
      <c r="E110" s="90"/>
      <c r="F110" s="88"/>
      <c r="G110" s="88"/>
      <c r="H110" s="91"/>
      <c r="I110" s="31">
        <f>SUBTOTAL(9,I109:I109)</f>
        <v>1296.43</v>
      </c>
      <c r="J110" s="92">
        <f>SUBTOTAL(9,J109:J109)</f>
        <v>0</v>
      </c>
      <c r="K110" s="87"/>
    </row>
    <row r="111" spans="1:11" ht="38.25" hidden="1" outlineLevel="3" x14ac:dyDescent="0.25">
      <c r="A111" s="65" t="s">
        <v>453</v>
      </c>
      <c r="B111" s="63" t="s">
        <v>98</v>
      </c>
      <c r="C111" s="66" t="s">
        <v>394</v>
      </c>
      <c r="D111" s="67">
        <v>43424</v>
      </c>
      <c r="E111" s="68">
        <v>43777</v>
      </c>
      <c r="F111" s="66" t="s">
        <v>338</v>
      </c>
      <c r="G111" s="66" t="s">
        <v>335</v>
      </c>
      <c r="H111" s="66" t="s">
        <v>99</v>
      </c>
      <c r="I111" s="64">
        <v>1498.23</v>
      </c>
      <c r="J111" s="70">
        <v>0</v>
      </c>
      <c r="K111" s="41">
        <f>COUNTIFS($B$5:B111,B111)</f>
        <v>1</v>
      </c>
    </row>
    <row r="112" spans="1:11" ht="38.25" hidden="1" outlineLevel="3" x14ac:dyDescent="0.25">
      <c r="A112" s="65" t="s">
        <v>453</v>
      </c>
      <c r="B112" s="63" t="s">
        <v>98</v>
      </c>
      <c r="C112" s="66" t="s">
        <v>394</v>
      </c>
      <c r="D112" s="67">
        <v>43424</v>
      </c>
      <c r="E112" s="68">
        <v>43777</v>
      </c>
      <c r="F112" s="66" t="s">
        <v>338</v>
      </c>
      <c r="G112" s="66" t="s">
        <v>335</v>
      </c>
      <c r="H112" s="66" t="s">
        <v>100</v>
      </c>
      <c r="I112" s="64">
        <v>31004.34</v>
      </c>
      <c r="J112" s="70">
        <v>0</v>
      </c>
      <c r="K112" s="41">
        <f>COUNTIFS($B$5:B112,B112)</f>
        <v>2</v>
      </c>
    </row>
    <row r="113" spans="1:11" ht="38.25" hidden="1" outlineLevel="3" x14ac:dyDescent="0.25">
      <c r="A113" s="65" t="s">
        <v>453</v>
      </c>
      <c r="B113" s="63" t="s">
        <v>98</v>
      </c>
      <c r="C113" s="66" t="s">
        <v>394</v>
      </c>
      <c r="D113" s="67">
        <v>43424</v>
      </c>
      <c r="E113" s="68">
        <v>43777</v>
      </c>
      <c r="F113" s="66" t="s">
        <v>338</v>
      </c>
      <c r="G113" s="66" t="s">
        <v>336</v>
      </c>
      <c r="H113" s="66" t="s">
        <v>101</v>
      </c>
      <c r="I113" s="64">
        <v>105452</v>
      </c>
      <c r="J113" s="70">
        <v>0</v>
      </c>
      <c r="K113" s="41">
        <f>COUNTIFS($B$5:B113,B113)</f>
        <v>3</v>
      </c>
    </row>
    <row r="114" spans="1:11" ht="38.25" hidden="1" outlineLevel="3" x14ac:dyDescent="0.25">
      <c r="A114" s="65" t="s">
        <v>453</v>
      </c>
      <c r="B114" s="63" t="s">
        <v>98</v>
      </c>
      <c r="C114" s="66" t="s">
        <v>394</v>
      </c>
      <c r="D114" s="67">
        <v>43424</v>
      </c>
      <c r="E114" s="68">
        <v>43777</v>
      </c>
      <c r="F114" s="66" t="s">
        <v>338</v>
      </c>
      <c r="G114" s="66" t="s">
        <v>339</v>
      </c>
      <c r="H114" s="66" t="s">
        <v>102</v>
      </c>
      <c r="I114" s="64">
        <v>54961.24</v>
      </c>
      <c r="J114" s="70">
        <v>0</v>
      </c>
      <c r="K114" s="41">
        <f>COUNTIFS($B$5:B114,B114)</f>
        <v>4</v>
      </c>
    </row>
    <row r="115" spans="1:11" ht="38.25" hidden="1" outlineLevel="3" x14ac:dyDescent="0.25">
      <c r="A115" s="65" t="s">
        <v>453</v>
      </c>
      <c r="B115" s="63" t="s">
        <v>98</v>
      </c>
      <c r="C115" s="66" t="s">
        <v>394</v>
      </c>
      <c r="D115" s="67">
        <v>43424</v>
      </c>
      <c r="E115" s="68">
        <v>43777</v>
      </c>
      <c r="F115" s="66" t="s">
        <v>338</v>
      </c>
      <c r="G115" s="66" t="s">
        <v>336</v>
      </c>
      <c r="H115" s="66" t="s">
        <v>103</v>
      </c>
      <c r="I115" s="64">
        <v>95687</v>
      </c>
      <c r="J115" s="70">
        <v>0</v>
      </c>
      <c r="K115" s="41">
        <f>COUNTIFS($B$5:B115,B115)</f>
        <v>5</v>
      </c>
    </row>
    <row r="116" spans="1:11" hidden="1" outlineLevel="2" x14ac:dyDescent="0.25">
      <c r="A116" s="30"/>
      <c r="B116" s="33" t="s">
        <v>535</v>
      </c>
      <c r="C116" s="88"/>
      <c r="D116" s="89"/>
      <c r="E116" s="90"/>
      <c r="F116" s="88"/>
      <c r="G116" s="88"/>
      <c r="H116" s="88"/>
      <c r="I116" s="31">
        <f>SUBTOTAL(9,I111:I115)</f>
        <v>288602.81</v>
      </c>
      <c r="J116" s="92">
        <f>SUBTOTAL(9,J111:J115)</f>
        <v>0</v>
      </c>
      <c r="K116" s="87"/>
    </row>
    <row r="117" spans="1:11" ht="38.25" hidden="1" outlineLevel="3" x14ac:dyDescent="0.25">
      <c r="A117" s="65" t="s">
        <v>453</v>
      </c>
      <c r="B117" s="63" t="s">
        <v>104</v>
      </c>
      <c r="C117" s="66" t="s">
        <v>395</v>
      </c>
      <c r="D117" s="67">
        <v>43908</v>
      </c>
      <c r="E117" s="68">
        <v>43777</v>
      </c>
      <c r="F117" s="66" t="s">
        <v>338</v>
      </c>
      <c r="G117" s="66" t="s">
        <v>335</v>
      </c>
      <c r="H117" s="66" t="s">
        <v>105</v>
      </c>
      <c r="I117" s="64">
        <v>64.44</v>
      </c>
      <c r="J117" s="70">
        <v>0</v>
      </c>
      <c r="K117" s="41">
        <f>COUNTIFS($B$5:B117,B117)</f>
        <v>1</v>
      </c>
    </row>
    <row r="118" spans="1:11" ht="38.25" hidden="1" outlineLevel="3" x14ac:dyDescent="0.25">
      <c r="A118" s="65" t="s">
        <v>453</v>
      </c>
      <c r="B118" s="63" t="s">
        <v>104</v>
      </c>
      <c r="C118" s="66" t="s">
        <v>395</v>
      </c>
      <c r="D118" s="67">
        <v>43908</v>
      </c>
      <c r="E118" s="68">
        <v>43777</v>
      </c>
      <c r="F118" s="66" t="s">
        <v>338</v>
      </c>
      <c r="G118" s="66" t="s">
        <v>335</v>
      </c>
      <c r="H118" s="66" t="s">
        <v>106</v>
      </c>
      <c r="I118" s="64">
        <v>1333.52</v>
      </c>
      <c r="J118" s="70">
        <v>0</v>
      </c>
      <c r="K118" s="41">
        <f>COUNTIFS($B$5:B118,B118)</f>
        <v>2</v>
      </c>
    </row>
    <row r="119" spans="1:11" ht="38.25" hidden="1" outlineLevel="3" x14ac:dyDescent="0.25">
      <c r="A119" s="65" t="s">
        <v>453</v>
      </c>
      <c r="B119" s="63" t="s">
        <v>104</v>
      </c>
      <c r="C119" s="66" t="s">
        <v>395</v>
      </c>
      <c r="D119" s="67">
        <v>43908</v>
      </c>
      <c r="E119" s="68">
        <v>43777</v>
      </c>
      <c r="F119" s="66" t="s">
        <v>338</v>
      </c>
      <c r="G119" s="66" t="s">
        <v>336</v>
      </c>
      <c r="H119" s="66" t="s">
        <v>107</v>
      </c>
      <c r="I119" s="64">
        <v>18140</v>
      </c>
      <c r="J119" s="70">
        <v>0</v>
      </c>
      <c r="K119" s="41">
        <f>COUNTIFS($B$5:B119,B119)</f>
        <v>3</v>
      </c>
    </row>
    <row r="120" spans="1:11" ht="38.25" hidden="1" outlineLevel="3" x14ac:dyDescent="0.25">
      <c r="A120" s="65" t="s">
        <v>453</v>
      </c>
      <c r="B120" s="63" t="s">
        <v>104</v>
      </c>
      <c r="C120" s="66" t="s">
        <v>395</v>
      </c>
      <c r="D120" s="67">
        <v>43908</v>
      </c>
      <c r="E120" s="68">
        <v>43777</v>
      </c>
      <c r="F120" s="66" t="s">
        <v>338</v>
      </c>
      <c r="G120" s="66" t="s">
        <v>339</v>
      </c>
      <c r="H120" s="66" t="s">
        <v>108</v>
      </c>
      <c r="I120" s="64">
        <v>9455.7199999999993</v>
      </c>
      <c r="J120" s="70">
        <v>0</v>
      </c>
      <c r="K120" s="41">
        <f>COUNTIFS($B$5:B120,B120)</f>
        <v>4</v>
      </c>
    </row>
    <row r="121" spans="1:11" ht="38.25" hidden="1" outlineLevel="3" x14ac:dyDescent="0.25">
      <c r="A121" s="65" t="s">
        <v>453</v>
      </c>
      <c r="B121" s="63" t="s">
        <v>104</v>
      </c>
      <c r="C121" s="66" t="s">
        <v>395</v>
      </c>
      <c r="D121" s="67">
        <v>43908</v>
      </c>
      <c r="E121" s="68">
        <v>43777</v>
      </c>
      <c r="F121" s="66" t="s">
        <v>338</v>
      </c>
      <c r="G121" s="66" t="s">
        <v>336</v>
      </c>
      <c r="H121" s="66" t="s">
        <v>109</v>
      </c>
      <c r="I121" s="64">
        <v>16460</v>
      </c>
      <c r="J121" s="70">
        <v>0</v>
      </c>
      <c r="K121" s="41">
        <f>COUNTIFS($B$5:B121,B121)</f>
        <v>5</v>
      </c>
    </row>
    <row r="122" spans="1:11" hidden="1" outlineLevel="2" x14ac:dyDescent="0.25">
      <c r="A122" s="30"/>
      <c r="B122" s="33" t="s">
        <v>536</v>
      </c>
      <c r="C122" s="88"/>
      <c r="D122" s="89"/>
      <c r="E122" s="90"/>
      <c r="F122" s="88"/>
      <c r="G122" s="88"/>
      <c r="H122" s="88"/>
      <c r="I122" s="31">
        <f>SUBTOTAL(9,I117:I121)</f>
        <v>45453.68</v>
      </c>
      <c r="J122" s="92">
        <f>SUBTOTAL(9,J117:J121)</f>
        <v>0</v>
      </c>
      <c r="K122" s="87"/>
    </row>
    <row r="123" spans="1:11" ht="38.25" hidden="1" outlineLevel="3" x14ac:dyDescent="0.25">
      <c r="A123" s="65" t="s">
        <v>453</v>
      </c>
      <c r="B123" s="63" t="s">
        <v>479</v>
      </c>
      <c r="C123" s="66" t="s">
        <v>486</v>
      </c>
      <c r="D123" s="68">
        <v>43725</v>
      </c>
      <c r="E123" s="68">
        <v>43725</v>
      </c>
      <c r="F123" s="66" t="s">
        <v>337</v>
      </c>
      <c r="G123" s="66" t="s">
        <v>335</v>
      </c>
      <c r="H123" s="69" t="s">
        <v>462</v>
      </c>
      <c r="I123" s="64">
        <v>363.5</v>
      </c>
      <c r="J123" s="70">
        <v>0</v>
      </c>
      <c r="K123" s="41">
        <f>COUNTIFS($B$5:B123,B123)</f>
        <v>1</v>
      </c>
    </row>
    <row r="124" spans="1:11" ht="38.25" hidden="1" outlineLevel="3" x14ac:dyDescent="0.25">
      <c r="A124" s="65" t="s">
        <v>453</v>
      </c>
      <c r="B124" s="63" t="s">
        <v>479</v>
      </c>
      <c r="C124" s="66" t="s">
        <v>486</v>
      </c>
      <c r="D124" s="68">
        <v>43725</v>
      </c>
      <c r="E124" s="68">
        <v>43725</v>
      </c>
      <c r="F124" s="66" t="s">
        <v>337</v>
      </c>
      <c r="G124" s="66" t="s">
        <v>336</v>
      </c>
      <c r="H124" s="69" t="s">
        <v>463</v>
      </c>
      <c r="I124" s="64">
        <v>10290</v>
      </c>
      <c r="J124" s="70">
        <v>0</v>
      </c>
      <c r="K124" s="41">
        <f>COUNTIFS($B$5:B124,B124)</f>
        <v>2</v>
      </c>
    </row>
    <row r="125" spans="1:11" ht="38.25" hidden="1" outlineLevel="3" x14ac:dyDescent="0.25">
      <c r="A125" s="65" t="s">
        <v>453</v>
      </c>
      <c r="B125" s="63" t="s">
        <v>479</v>
      </c>
      <c r="C125" s="66" t="s">
        <v>486</v>
      </c>
      <c r="D125" s="68">
        <v>43725</v>
      </c>
      <c r="E125" s="68">
        <v>43725</v>
      </c>
      <c r="F125" s="66" t="s">
        <v>337</v>
      </c>
      <c r="G125" s="66" t="s">
        <v>448</v>
      </c>
      <c r="H125" s="69" t="s">
        <v>464</v>
      </c>
      <c r="I125" s="64">
        <v>1468.8</v>
      </c>
      <c r="J125" s="70">
        <v>0</v>
      </c>
      <c r="K125" s="41">
        <f>COUNTIFS($B$5:B125,B125)</f>
        <v>3</v>
      </c>
    </row>
    <row r="126" spans="1:11" ht="38.25" hidden="1" outlineLevel="3" x14ac:dyDescent="0.25">
      <c r="A126" s="65" t="s">
        <v>453</v>
      </c>
      <c r="B126" s="63" t="s">
        <v>479</v>
      </c>
      <c r="C126" s="66" t="s">
        <v>486</v>
      </c>
      <c r="D126" s="68">
        <v>43725</v>
      </c>
      <c r="E126" s="68">
        <v>43725</v>
      </c>
      <c r="F126" s="66" t="s">
        <v>337</v>
      </c>
      <c r="G126" s="66" t="s">
        <v>451</v>
      </c>
      <c r="H126" s="69" t="s">
        <v>465</v>
      </c>
      <c r="I126" s="64">
        <v>2375.4</v>
      </c>
      <c r="J126" s="70">
        <v>0</v>
      </c>
      <c r="K126" s="41">
        <f>COUNTIFS($B$5:B126,B126)</f>
        <v>4</v>
      </c>
    </row>
    <row r="127" spans="1:11" ht="38.25" hidden="1" outlineLevel="3" x14ac:dyDescent="0.25">
      <c r="A127" s="65" t="s">
        <v>453</v>
      </c>
      <c r="B127" s="63" t="s">
        <v>479</v>
      </c>
      <c r="C127" s="66" t="s">
        <v>486</v>
      </c>
      <c r="D127" s="68">
        <v>43725</v>
      </c>
      <c r="E127" s="68">
        <v>43725</v>
      </c>
      <c r="F127" s="66" t="s">
        <v>337</v>
      </c>
      <c r="G127" s="66" t="s">
        <v>335</v>
      </c>
      <c r="H127" s="69" t="s">
        <v>466</v>
      </c>
      <c r="I127" s="64">
        <v>655</v>
      </c>
      <c r="J127" s="70">
        <v>0</v>
      </c>
      <c r="K127" s="41">
        <f>COUNTIFS($B$5:B127,B127)</f>
        <v>5</v>
      </c>
    </row>
    <row r="128" spans="1:11" ht="38.25" hidden="1" outlineLevel="3" x14ac:dyDescent="0.25">
      <c r="A128" s="65" t="s">
        <v>453</v>
      </c>
      <c r="B128" s="63" t="s">
        <v>479</v>
      </c>
      <c r="C128" s="66" t="s">
        <v>486</v>
      </c>
      <c r="D128" s="68">
        <v>43725</v>
      </c>
      <c r="E128" s="68">
        <v>43725</v>
      </c>
      <c r="F128" s="66" t="s">
        <v>337</v>
      </c>
      <c r="G128" s="66" t="s">
        <v>335</v>
      </c>
      <c r="H128" s="69" t="s">
        <v>467</v>
      </c>
      <c r="I128" s="64">
        <v>554.5</v>
      </c>
      <c r="J128" s="70">
        <v>0</v>
      </c>
      <c r="K128" s="41">
        <f>COUNTIFS($B$5:B128,B128)</f>
        <v>6</v>
      </c>
    </row>
    <row r="129" spans="1:11" hidden="1" outlineLevel="2" x14ac:dyDescent="0.25">
      <c r="A129" s="30"/>
      <c r="B129" s="33" t="s">
        <v>537</v>
      </c>
      <c r="C129" s="88"/>
      <c r="D129" s="90"/>
      <c r="E129" s="90"/>
      <c r="F129" s="88"/>
      <c r="G129" s="88"/>
      <c r="H129" s="93"/>
      <c r="I129" s="31">
        <f>SUBTOTAL(9,I123:I128)</f>
        <v>15707.199999999999</v>
      </c>
      <c r="J129" s="92">
        <f>SUBTOTAL(9,J123:J128)</f>
        <v>0</v>
      </c>
      <c r="K129" s="87"/>
    </row>
    <row r="130" spans="1:11" ht="15" outlineLevel="1" collapsed="1" x14ac:dyDescent="0.25">
      <c r="A130" s="164" t="s">
        <v>510</v>
      </c>
      <c r="B130" s="165"/>
      <c r="C130" s="166"/>
      <c r="D130" s="167"/>
      <c r="E130" s="167"/>
      <c r="F130" s="166"/>
      <c r="G130" s="166"/>
      <c r="H130" s="168"/>
      <c r="I130" s="169">
        <f>SUBTOTAL(9,I88:I128)</f>
        <v>1535602.5799999998</v>
      </c>
      <c r="J130" s="170">
        <f>SUBTOTAL(9,J88:J128)</f>
        <v>0</v>
      </c>
      <c r="K130" s="163"/>
    </row>
    <row r="131" spans="1:11" ht="28.5" hidden="1" outlineLevel="3" x14ac:dyDescent="0.25">
      <c r="A131" s="48" t="s">
        <v>454</v>
      </c>
      <c r="B131" s="49" t="s">
        <v>110</v>
      </c>
      <c r="C131" s="50" t="s">
        <v>396</v>
      </c>
      <c r="D131" s="51">
        <v>43340</v>
      </c>
      <c r="E131" s="52">
        <v>43608</v>
      </c>
      <c r="F131" s="50" t="s">
        <v>338</v>
      </c>
      <c r="G131" s="50" t="s">
        <v>335</v>
      </c>
      <c r="H131" s="50" t="s">
        <v>111</v>
      </c>
      <c r="I131" s="61">
        <v>2658.07</v>
      </c>
      <c r="J131" s="46">
        <v>0</v>
      </c>
      <c r="K131" s="47">
        <f>COUNTIFS($B$5:B131,B131)</f>
        <v>1</v>
      </c>
    </row>
    <row r="132" spans="1:11" ht="28.5" hidden="1" outlineLevel="3" x14ac:dyDescent="0.25">
      <c r="A132" s="48" t="s">
        <v>454</v>
      </c>
      <c r="B132" s="49" t="s">
        <v>110</v>
      </c>
      <c r="C132" s="50" t="s">
        <v>396</v>
      </c>
      <c r="D132" s="51">
        <v>43340</v>
      </c>
      <c r="E132" s="52">
        <v>43608</v>
      </c>
      <c r="F132" s="50" t="s">
        <v>338</v>
      </c>
      <c r="G132" s="50" t="s">
        <v>335</v>
      </c>
      <c r="H132" s="50" t="s">
        <v>112</v>
      </c>
      <c r="I132" s="61">
        <v>2658.07</v>
      </c>
      <c r="J132" s="46">
        <v>0</v>
      </c>
      <c r="K132" s="47">
        <f>COUNTIFS($B$5:B132,B132)</f>
        <v>2</v>
      </c>
    </row>
    <row r="133" spans="1:11" ht="28.5" hidden="1" outlineLevel="3" x14ac:dyDescent="0.25">
      <c r="A133" s="48" t="s">
        <v>454</v>
      </c>
      <c r="B133" s="49" t="s">
        <v>110</v>
      </c>
      <c r="C133" s="50" t="s">
        <v>396</v>
      </c>
      <c r="D133" s="51">
        <v>43340</v>
      </c>
      <c r="E133" s="52">
        <v>43608</v>
      </c>
      <c r="F133" s="50" t="s">
        <v>338</v>
      </c>
      <c r="G133" s="50" t="s">
        <v>335</v>
      </c>
      <c r="H133" s="50" t="s">
        <v>113</v>
      </c>
      <c r="I133" s="61">
        <v>3361.11</v>
      </c>
      <c r="J133" s="46">
        <v>0</v>
      </c>
      <c r="K133" s="47">
        <f>COUNTIFS($B$5:B133,B133)</f>
        <v>3</v>
      </c>
    </row>
    <row r="134" spans="1:11" ht="28.5" hidden="1" outlineLevel="3" x14ac:dyDescent="0.25">
      <c r="A134" s="48" t="s">
        <v>454</v>
      </c>
      <c r="B134" s="49" t="s">
        <v>110</v>
      </c>
      <c r="C134" s="50" t="s">
        <v>396</v>
      </c>
      <c r="D134" s="51">
        <v>43340</v>
      </c>
      <c r="E134" s="52">
        <v>43608</v>
      </c>
      <c r="F134" s="50" t="s">
        <v>338</v>
      </c>
      <c r="G134" s="50" t="s">
        <v>335</v>
      </c>
      <c r="H134" s="50" t="s">
        <v>114</v>
      </c>
      <c r="I134" s="61">
        <v>3361.11</v>
      </c>
      <c r="J134" s="46">
        <v>0</v>
      </c>
      <c r="K134" s="47">
        <f>COUNTIFS($B$5:B134,B134)</f>
        <v>4</v>
      </c>
    </row>
    <row r="135" spans="1:11" ht="28.5" hidden="1" outlineLevel="3" x14ac:dyDescent="0.25">
      <c r="A135" s="48" t="s">
        <v>454</v>
      </c>
      <c r="B135" s="49" t="s">
        <v>110</v>
      </c>
      <c r="C135" s="50" t="s">
        <v>396</v>
      </c>
      <c r="D135" s="51">
        <v>43340</v>
      </c>
      <c r="E135" s="52">
        <v>43608</v>
      </c>
      <c r="F135" s="50" t="s">
        <v>338</v>
      </c>
      <c r="G135" s="50" t="s">
        <v>448</v>
      </c>
      <c r="H135" s="50" t="s">
        <v>115</v>
      </c>
      <c r="I135" s="61">
        <v>3299.8</v>
      </c>
      <c r="J135" s="46">
        <v>0</v>
      </c>
      <c r="K135" s="47">
        <f>COUNTIFS($B$5:B135,B135)</f>
        <v>5</v>
      </c>
    </row>
    <row r="136" spans="1:11" ht="28.5" hidden="1" outlineLevel="3" x14ac:dyDescent="0.25">
      <c r="A136" s="48" t="s">
        <v>454</v>
      </c>
      <c r="B136" s="49" t="s">
        <v>110</v>
      </c>
      <c r="C136" s="50" t="s">
        <v>396</v>
      </c>
      <c r="D136" s="51">
        <v>43340</v>
      </c>
      <c r="E136" s="52">
        <v>43608</v>
      </c>
      <c r="F136" s="50" t="s">
        <v>338</v>
      </c>
      <c r="G136" s="50" t="s">
        <v>448</v>
      </c>
      <c r="H136" s="50" t="s">
        <v>116</v>
      </c>
      <c r="I136" s="61">
        <v>3299.8</v>
      </c>
      <c r="J136" s="46">
        <v>0</v>
      </c>
      <c r="K136" s="47">
        <f>COUNTIFS($B$5:B136,B136)</f>
        <v>6</v>
      </c>
    </row>
    <row r="137" spans="1:11" ht="28.5" hidden="1" outlineLevel="3" x14ac:dyDescent="0.25">
      <c r="A137" s="48" t="s">
        <v>454</v>
      </c>
      <c r="B137" s="49" t="s">
        <v>110</v>
      </c>
      <c r="C137" s="50" t="s">
        <v>396</v>
      </c>
      <c r="D137" s="51">
        <v>43340</v>
      </c>
      <c r="E137" s="52">
        <v>43608</v>
      </c>
      <c r="F137" s="50" t="s">
        <v>338</v>
      </c>
      <c r="G137" s="50" t="s">
        <v>341</v>
      </c>
      <c r="H137" s="50" t="s">
        <v>352</v>
      </c>
      <c r="I137" s="61">
        <v>142740</v>
      </c>
      <c r="J137" s="46">
        <v>0</v>
      </c>
      <c r="K137" s="47">
        <f>COUNTIFS($B$5:B137,B137)</f>
        <v>7</v>
      </c>
    </row>
    <row r="138" spans="1:11" ht="28.5" hidden="1" outlineLevel="3" x14ac:dyDescent="0.25">
      <c r="A138" s="48" t="s">
        <v>454</v>
      </c>
      <c r="B138" s="49" t="s">
        <v>110</v>
      </c>
      <c r="C138" s="50" t="s">
        <v>396</v>
      </c>
      <c r="D138" s="51">
        <v>43340</v>
      </c>
      <c r="E138" s="52">
        <v>43608</v>
      </c>
      <c r="F138" s="50" t="s">
        <v>338</v>
      </c>
      <c r="G138" s="50" t="s">
        <v>449</v>
      </c>
      <c r="H138" s="50" t="s">
        <v>353</v>
      </c>
      <c r="I138" s="61">
        <v>4000</v>
      </c>
      <c r="J138" s="46">
        <v>0</v>
      </c>
      <c r="K138" s="47">
        <f>COUNTIFS($B$5:B138,B138)</f>
        <v>8</v>
      </c>
    </row>
    <row r="139" spans="1:11" hidden="1" outlineLevel="2" x14ac:dyDescent="0.25">
      <c r="A139" s="30"/>
      <c r="B139" s="33" t="s">
        <v>538</v>
      </c>
      <c r="C139" s="88"/>
      <c r="D139" s="89"/>
      <c r="E139" s="90"/>
      <c r="F139" s="88"/>
      <c r="G139" s="88"/>
      <c r="H139" s="88"/>
      <c r="I139" s="29">
        <f>SUBTOTAL(9,I131:I138)</f>
        <v>165377.96</v>
      </c>
      <c r="J139" s="85">
        <f>SUBTOTAL(9,J131:J138)</f>
        <v>0</v>
      </c>
      <c r="K139" s="87"/>
    </row>
    <row r="140" spans="1:11" ht="38.25" hidden="1" outlineLevel="3" x14ac:dyDescent="0.25">
      <c r="A140" s="65" t="s">
        <v>454</v>
      </c>
      <c r="B140" s="63" t="s">
        <v>117</v>
      </c>
      <c r="C140" s="66" t="s">
        <v>397</v>
      </c>
      <c r="D140" s="67">
        <v>43588</v>
      </c>
      <c r="E140" s="68">
        <v>43861</v>
      </c>
      <c r="F140" s="66" t="s">
        <v>338</v>
      </c>
      <c r="G140" s="66" t="s">
        <v>335</v>
      </c>
      <c r="H140" s="66" t="s">
        <v>118</v>
      </c>
      <c r="I140" s="60">
        <v>911.28</v>
      </c>
      <c r="J140" s="40">
        <v>0</v>
      </c>
      <c r="K140" s="41">
        <f>COUNTIFS($B$5:B140,B140)</f>
        <v>1</v>
      </c>
    </row>
    <row r="141" spans="1:11" ht="38.25" hidden="1" outlineLevel="3" x14ac:dyDescent="0.25">
      <c r="A141" s="65" t="s">
        <v>454</v>
      </c>
      <c r="B141" s="63" t="s">
        <v>117</v>
      </c>
      <c r="C141" s="66" t="s">
        <v>397</v>
      </c>
      <c r="D141" s="67">
        <v>43588</v>
      </c>
      <c r="E141" s="68">
        <v>43861</v>
      </c>
      <c r="F141" s="66" t="s">
        <v>338</v>
      </c>
      <c r="G141" s="66" t="s">
        <v>448</v>
      </c>
      <c r="H141" s="66" t="s">
        <v>119</v>
      </c>
      <c r="I141" s="60">
        <v>1131.3599999999999</v>
      </c>
      <c r="J141" s="40">
        <v>0</v>
      </c>
      <c r="K141" s="41">
        <f>COUNTIFS($B$5:B141,B141)</f>
        <v>2</v>
      </c>
    </row>
    <row r="142" spans="1:11" ht="38.25" hidden="1" outlineLevel="3" x14ac:dyDescent="0.25">
      <c r="A142" s="65" t="s">
        <v>454</v>
      </c>
      <c r="B142" s="63" t="s">
        <v>117</v>
      </c>
      <c r="C142" s="66" t="s">
        <v>397</v>
      </c>
      <c r="D142" s="67">
        <v>43588</v>
      </c>
      <c r="E142" s="68">
        <v>43861</v>
      </c>
      <c r="F142" s="66" t="s">
        <v>338</v>
      </c>
      <c r="G142" s="66" t="s">
        <v>335</v>
      </c>
      <c r="H142" s="66" t="s">
        <v>120</v>
      </c>
      <c r="I142" s="60">
        <v>1152.48</v>
      </c>
      <c r="J142" s="40">
        <v>0</v>
      </c>
      <c r="K142" s="41">
        <f>COUNTIFS($B$5:B142,B142)</f>
        <v>3</v>
      </c>
    </row>
    <row r="143" spans="1:11" ht="38.25" hidden="1" outlineLevel="3" x14ac:dyDescent="0.25">
      <c r="A143" s="65" t="s">
        <v>454</v>
      </c>
      <c r="B143" s="63" t="s">
        <v>117</v>
      </c>
      <c r="C143" s="66" t="s">
        <v>397</v>
      </c>
      <c r="D143" s="67">
        <v>43588</v>
      </c>
      <c r="E143" s="68">
        <v>43861</v>
      </c>
      <c r="F143" s="66" t="s">
        <v>338</v>
      </c>
      <c r="G143" s="66" t="s">
        <v>339</v>
      </c>
      <c r="H143" s="66" t="s">
        <v>121</v>
      </c>
      <c r="I143" s="60">
        <v>3377.05</v>
      </c>
      <c r="J143" s="40">
        <v>0</v>
      </c>
      <c r="K143" s="41">
        <f>COUNTIFS($B$5:B143,B143)</f>
        <v>4</v>
      </c>
    </row>
    <row r="144" spans="1:11" ht="38.25" hidden="1" outlineLevel="3" x14ac:dyDescent="0.25">
      <c r="A144" s="65" t="s">
        <v>454</v>
      </c>
      <c r="B144" s="63" t="s">
        <v>117</v>
      </c>
      <c r="C144" s="66" t="s">
        <v>397</v>
      </c>
      <c r="D144" s="67">
        <v>43588</v>
      </c>
      <c r="E144" s="68">
        <v>43861</v>
      </c>
      <c r="F144" s="66" t="s">
        <v>338</v>
      </c>
      <c r="G144" s="66" t="s">
        <v>336</v>
      </c>
      <c r="H144" s="66" t="s">
        <v>122</v>
      </c>
      <c r="I144" s="60">
        <v>5860</v>
      </c>
      <c r="J144" s="40">
        <v>0</v>
      </c>
      <c r="K144" s="41">
        <f>COUNTIFS($B$5:B144,B144)</f>
        <v>5</v>
      </c>
    </row>
    <row r="145" spans="1:11" ht="38.25" hidden="1" outlineLevel="3" x14ac:dyDescent="0.25">
      <c r="A145" s="65" t="s">
        <v>454</v>
      </c>
      <c r="B145" s="63" t="s">
        <v>117</v>
      </c>
      <c r="C145" s="66" t="s">
        <v>397</v>
      </c>
      <c r="D145" s="67">
        <v>43588</v>
      </c>
      <c r="E145" s="68">
        <v>43861</v>
      </c>
      <c r="F145" s="66" t="s">
        <v>338</v>
      </c>
      <c r="G145" s="66" t="s">
        <v>336</v>
      </c>
      <c r="H145" s="66" t="s">
        <v>123</v>
      </c>
      <c r="I145" s="60">
        <v>5670</v>
      </c>
      <c r="J145" s="40">
        <v>0</v>
      </c>
      <c r="K145" s="41">
        <f>COUNTIFS($B$5:B145,B145)</f>
        <v>6</v>
      </c>
    </row>
    <row r="146" spans="1:11" hidden="1" outlineLevel="2" x14ac:dyDescent="0.25">
      <c r="A146" s="30"/>
      <c r="B146" s="33" t="s">
        <v>539</v>
      </c>
      <c r="C146" s="88"/>
      <c r="D146" s="89"/>
      <c r="E146" s="90"/>
      <c r="F146" s="88"/>
      <c r="G146" s="88"/>
      <c r="H146" s="88"/>
      <c r="I146" s="29">
        <f>SUBTOTAL(9,I140:I145)</f>
        <v>18102.169999999998</v>
      </c>
      <c r="J146" s="85">
        <f>SUBTOTAL(9,J140:J145)</f>
        <v>0</v>
      </c>
      <c r="K146" s="87"/>
    </row>
    <row r="147" spans="1:11" ht="25.5" hidden="1" outlineLevel="3" x14ac:dyDescent="0.25">
      <c r="A147" s="65" t="s">
        <v>454</v>
      </c>
      <c r="B147" s="63" t="s">
        <v>480</v>
      </c>
      <c r="C147" s="66" t="s">
        <v>487</v>
      </c>
      <c r="D147" s="68">
        <v>43634</v>
      </c>
      <c r="E147" s="68">
        <v>43634</v>
      </c>
      <c r="F147" s="66" t="s">
        <v>337</v>
      </c>
      <c r="G147" s="66" t="s">
        <v>335</v>
      </c>
      <c r="H147" s="69" t="s">
        <v>468</v>
      </c>
      <c r="I147" s="60">
        <v>10632.28</v>
      </c>
      <c r="J147" s="40">
        <v>0</v>
      </c>
      <c r="K147" s="41">
        <f>COUNTIFS($B$5:B147,B147)</f>
        <v>1</v>
      </c>
    </row>
    <row r="148" spans="1:11" ht="25.5" hidden="1" outlineLevel="3" x14ac:dyDescent="0.25">
      <c r="A148" s="65" t="s">
        <v>454</v>
      </c>
      <c r="B148" s="63" t="s">
        <v>480</v>
      </c>
      <c r="C148" s="66" t="s">
        <v>487</v>
      </c>
      <c r="D148" s="68">
        <v>43634</v>
      </c>
      <c r="E148" s="68">
        <v>43634</v>
      </c>
      <c r="F148" s="66" t="s">
        <v>337</v>
      </c>
      <c r="G148" s="66" t="s">
        <v>335</v>
      </c>
      <c r="H148" s="69" t="s">
        <v>469</v>
      </c>
      <c r="I148" s="60">
        <v>13444.43</v>
      </c>
      <c r="J148" s="40">
        <v>0</v>
      </c>
      <c r="K148" s="41">
        <f>COUNTIFS($B$5:B148,B148)</f>
        <v>2</v>
      </c>
    </row>
    <row r="149" spans="1:11" ht="25.5" hidden="1" outlineLevel="3" x14ac:dyDescent="0.25">
      <c r="A149" s="65" t="s">
        <v>454</v>
      </c>
      <c r="B149" s="63" t="s">
        <v>480</v>
      </c>
      <c r="C149" s="66" t="s">
        <v>487</v>
      </c>
      <c r="D149" s="68">
        <v>43634</v>
      </c>
      <c r="E149" s="68">
        <v>43634</v>
      </c>
      <c r="F149" s="66" t="s">
        <v>337</v>
      </c>
      <c r="G149" s="66" t="s">
        <v>336</v>
      </c>
      <c r="H149" s="69" t="s">
        <v>470</v>
      </c>
      <c r="I149" s="60">
        <v>206388</v>
      </c>
      <c r="J149" s="40">
        <v>0</v>
      </c>
      <c r="K149" s="41">
        <f>COUNTIFS($B$5:B149,B149)</f>
        <v>3</v>
      </c>
    </row>
    <row r="150" spans="1:11" ht="25.5" hidden="1" outlineLevel="3" x14ac:dyDescent="0.25">
      <c r="A150" s="65" t="s">
        <v>454</v>
      </c>
      <c r="B150" s="63" t="s">
        <v>480</v>
      </c>
      <c r="C150" s="66" t="s">
        <v>487</v>
      </c>
      <c r="D150" s="68">
        <v>43634</v>
      </c>
      <c r="E150" s="68">
        <v>43634</v>
      </c>
      <c r="F150" s="66" t="s">
        <v>337</v>
      </c>
      <c r="G150" s="66" t="s">
        <v>336</v>
      </c>
      <c r="H150" s="69" t="s">
        <v>463</v>
      </c>
      <c r="I150" s="60">
        <v>213304</v>
      </c>
      <c r="J150" s="40">
        <v>0</v>
      </c>
      <c r="K150" s="41">
        <f>COUNTIFS($B$5:B150,B150)</f>
        <v>4</v>
      </c>
    </row>
    <row r="151" spans="1:11" ht="25.5" hidden="1" outlineLevel="3" x14ac:dyDescent="0.25">
      <c r="A151" s="65" t="s">
        <v>454</v>
      </c>
      <c r="B151" s="63" t="s">
        <v>480</v>
      </c>
      <c r="C151" s="66" t="s">
        <v>487</v>
      </c>
      <c r="D151" s="68">
        <v>43634</v>
      </c>
      <c r="E151" s="68">
        <v>43634</v>
      </c>
      <c r="F151" s="66" t="s">
        <v>337</v>
      </c>
      <c r="G151" s="66" t="s">
        <v>448</v>
      </c>
      <c r="H151" s="69" t="s">
        <v>464</v>
      </c>
      <c r="I151" s="60">
        <v>13176.8</v>
      </c>
      <c r="J151" s="40">
        <v>0</v>
      </c>
      <c r="K151" s="41">
        <f>COUNTIFS($B$5:B151,B151)</f>
        <v>5</v>
      </c>
    </row>
    <row r="152" spans="1:11" ht="25.5" hidden="1" outlineLevel="3" x14ac:dyDescent="0.25">
      <c r="A152" s="65" t="s">
        <v>454</v>
      </c>
      <c r="B152" s="63" t="s">
        <v>480</v>
      </c>
      <c r="C152" s="66" t="s">
        <v>487</v>
      </c>
      <c r="D152" s="68">
        <v>43634</v>
      </c>
      <c r="E152" s="68">
        <v>43634</v>
      </c>
      <c r="F152" s="66" t="s">
        <v>337</v>
      </c>
      <c r="G152" s="66" t="s">
        <v>335</v>
      </c>
      <c r="H152" s="69" t="s">
        <v>471</v>
      </c>
      <c r="I152" s="60">
        <v>3830.37</v>
      </c>
      <c r="J152" s="40">
        <v>0</v>
      </c>
      <c r="K152" s="41">
        <f>COUNTIFS($B$5:B152,B152)</f>
        <v>6</v>
      </c>
    </row>
    <row r="153" spans="1:11" hidden="1" outlineLevel="2" x14ac:dyDescent="0.25">
      <c r="A153" s="30"/>
      <c r="B153" s="33" t="s">
        <v>540</v>
      </c>
      <c r="C153" s="88"/>
      <c r="D153" s="90"/>
      <c r="E153" s="90"/>
      <c r="F153" s="88"/>
      <c r="G153" s="88"/>
      <c r="H153" s="93"/>
      <c r="I153" s="29">
        <f>SUBTOTAL(9,I147:I152)</f>
        <v>460775.87999999995</v>
      </c>
      <c r="J153" s="85">
        <f>SUBTOTAL(9,J147:J152)</f>
        <v>0</v>
      </c>
      <c r="K153" s="87"/>
    </row>
    <row r="154" spans="1:11" ht="38.25" hidden="1" outlineLevel="3" x14ac:dyDescent="0.25">
      <c r="A154" s="65" t="s">
        <v>454</v>
      </c>
      <c r="B154" s="63" t="s">
        <v>481</v>
      </c>
      <c r="C154" s="66" t="s">
        <v>488</v>
      </c>
      <c r="D154" s="68">
        <v>43626</v>
      </c>
      <c r="E154" s="68">
        <v>43626</v>
      </c>
      <c r="F154" s="66" t="s">
        <v>337</v>
      </c>
      <c r="G154" s="66" t="s">
        <v>335</v>
      </c>
      <c r="H154" s="69" t="s">
        <v>468</v>
      </c>
      <c r="I154" s="60">
        <v>531.61</v>
      </c>
      <c r="J154" s="40">
        <v>0</v>
      </c>
      <c r="K154" s="41">
        <f>COUNTIFS($B$5:B154,B154)</f>
        <v>1</v>
      </c>
    </row>
    <row r="155" spans="1:11" ht="38.25" hidden="1" outlineLevel="3" x14ac:dyDescent="0.25">
      <c r="A155" s="65" t="s">
        <v>454</v>
      </c>
      <c r="B155" s="63" t="s">
        <v>481</v>
      </c>
      <c r="C155" s="66" t="s">
        <v>488</v>
      </c>
      <c r="D155" s="68">
        <v>43626</v>
      </c>
      <c r="E155" s="68">
        <v>43626</v>
      </c>
      <c r="F155" s="66" t="s">
        <v>337</v>
      </c>
      <c r="G155" s="66" t="s">
        <v>335</v>
      </c>
      <c r="H155" s="69" t="s">
        <v>469</v>
      </c>
      <c r="I155" s="60">
        <v>672.22</v>
      </c>
      <c r="J155" s="40">
        <v>0</v>
      </c>
      <c r="K155" s="41">
        <f>COUNTIFS($B$5:B155,B155)</f>
        <v>2</v>
      </c>
    </row>
    <row r="156" spans="1:11" ht="38.25" hidden="1" outlineLevel="3" x14ac:dyDescent="0.25">
      <c r="A156" s="65" t="s">
        <v>454</v>
      </c>
      <c r="B156" s="63" t="s">
        <v>481</v>
      </c>
      <c r="C156" s="66" t="s">
        <v>488</v>
      </c>
      <c r="D156" s="68">
        <v>43626</v>
      </c>
      <c r="E156" s="68">
        <v>43626</v>
      </c>
      <c r="F156" s="66" t="s">
        <v>337</v>
      </c>
      <c r="G156" s="66" t="s">
        <v>336</v>
      </c>
      <c r="H156" s="69" t="s">
        <v>470</v>
      </c>
      <c r="I156" s="60">
        <v>9062</v>
      </c>
      <c r="J156" s="40">
        <v>0</v>
      </c>
      <c r="K156" s="41">
        <f>COUNTIFS($B$5:B156,B156)</f>
        <v>3</v>
      </c>
    </row>
    <row r="157" spans="1:11" ht="38.25" hidden="1" outlineLevel="3" x14ac:dyDescent="0.25">
      <c r="A157" s="65" t="s">
        <v>454</v>
      </c>
      <c r="B157" s="63" t="s">
        <v>481</v>
      </c>
      <c r="C157" s="66" t="s">
        <v>488</v>
      </c>
      <c r="D157" s="68">
        <v>43626</v>
      </c>
      <c r="E157" s="68">
        <v>43626</v>
      </c>
      <c r="F157" s="66" t="s">
        <v>337</v>
      </c>
      <c r="G157" s="66" t="s">
        <v>336</v>
      </c>
      <c r="H157" s="69" t="s">
        <v>463</v>
      </c>
      <c r="I157" s="60">
        <v>9376</v>
      </c>
      <c r="J157" s="40">
        <v>0</v>
      </c>
      <c r="K157" s="41">
        <f>COUNTIFS($B$5:B157,B157)</f>
        <v>4</v>
      </c>
    </row>
    <row r="158" spans="1:11" ht="38.25" hidden="1" outlineLevel="3" x14ac:dyDescent="0.25">
      <c r="A158" s="65" t="s">
        <v>454</v>
      </c>
      <c r="B158" s="63" t="s">
        <v>481</v>
      </c>
      <c r="C158" s="66" t="s">
        <v>488</v>
      </c>
      <c r="D158" s="68">
        <v>43626</v>
      </c>
      <c r="E158" s="68">
        <v>43626</v>
      </c>
      <c r="F158" s="66" t="s">
        <v>337</v>
      </c>
      <c r="G158" s="66" t="s">
        <v>448</v>
      </c>
      <c r="H158" s="69" t="s">
        <v>464</v>
      </c>
      <c r="I158" s="60">
        <v>658.84</v>
      </c>
      <c r="J158" s="40">
        <v>0</v>
      </c>
      <c r="K158" s="41">
        <f>COUNTIFS($B$5:B158,B158)</f>
        <v>5</v>
      </c>
    </row>
    <row r="159" spans="1:11" ht="38.25" hidden="1" outlineLevel="3" x14ac:dyDescent="0.25">
      <c r="A159" s="65" t="s">
        <v>454</v>
      </c>
      <c r="B159" s="63" t="s">
        <v>481</v>
      </c>
      <c r="C159" s="66" t="s">
        <v>488</v>
      </c>
      <c r="D159" s="68">
        <v>43626</v>
      </c>
      <c r="E159" s="68">
        <v>43626</v>
      </c>
      <c r="F159" s="66" t="s">
        <v>337</v>
      </c>
      <c r="G159" s="66" t="s">
        <v>335</v>
      </c>
      <c r="H159" s="69" t="s">
        <v>471</v>
      </c>
      <c r="I159" s="60">
        <v>191.52</v>
      </c>
      <c r="J159" s="40">
        <v>0</v>
      </c>
      <c r="K159" s="41">
        <f>COUNTIFS($B$5:B159,B159)</f>
        <v>6</v>
      </c>
    </row>
    <row r="160" spans="1:11" hidden="1" outlineLevel="2" x14ac:dyDescent="0.25">
      <c r="A160" s="30"/>
      <c r="B160" s="33" t="s">
        <v>541</v>
      </c>
      <c r="C160" s="88"/>
      <c r="D160" s="90"/>
      <c r="E160" s="90"/>
      <c r="F160" s="88"/>
      <c r="G160" s="88"/>
      <c r="H160" s="93"/>
      <c r="I160" s="29">
        <f>SUBTOTAL(9,I154:I159)</f>
        <v>20492.190000000002</v>
      </c>
      <c r="J160" s="85">
        <f>SUBTOTAL(9,J154:J159)</f>
        <v>0</v>
      </c>
      <c r="K160" s="87"/>
    </row>
    <row r="161" spans="1:11" ht="25.5" hidden="1" outlineLevel="3" x14ac:dyDescent="0.25">
      <c r="A161" s="65" t="s">
        <v>454</v>
      </c>
      <c r="B161" s="63" t="s">
        <v>482</v>
      </c>
      <c r="C161" s="66" t="s">
        <v>489</v>
      </c>
      <c r="D161" s="68">
        <v>43672</v>
      </c>
      <c r="E161" s="68">
        <v>43672</v>
      </c>
      <c r="F161" s="66" t="s">
        <v>337</v>
      </c>
      <c r="G161" s="66" t="s">
        <v>335</v>
      </c>
      <c r="H161" s="69" t="s">
        <v>462</v>
      </c>
      <c r="I161" s="60">
        <v>531.61</v>
      </c>
      <c r="J161" s="40">
        <v>0</v>
      </c>
      <c r="K161" s="41">
        <f>COUNTIFS($B$5:B161,B161)</f>
        <v>1</v>
      </c>
    </row>
    <row r="162" spans="1:11" ht="25.5" hidden="1" outlineLevel="3" x14ac:dyDescent="0.25">
      <c r="A162" s="65" t="s">
        <v>454</v>
      </c>
      <c r="B162" s="63" t="s">
        <v>482</v>
      </c>
      <c r="C162" s="66" t="s">
        <v>489</v>
      </c>
      <c r="D162" s="68">
        <v>43672</v>
      </c>
      <c r="E162" s="68">
        <v>43672</v>
      </c>
      <c r="F162" s="66" t="s">
        <v>337</v>
      </c>
      <c r="G162" s="66" t="s">
        <v>335</v>
      </c>
      <c r="H162" s="69" t="s">
        <v>467</v>
      </c>
      <c r="I162" s="60">
        <v>672.22</v>
      </c>
      <c r="J162" s="40">
        <v>0</v>
      </c>
      <c r="K162" s="41">
        <f>COUNTIFS($B$5:B162,B162)</f>
        <v>2</v>
      </c>
    </row>
    <row r="163" spans="1:11" ht="25.5" hidden="1" outlineLevel="3" x14ac:dyDescent="0.25">
      <c r="A163" s="65" t="s">
        <v>454</v>
      </c>
      <c r="B163" s="63" t="s">
        <v>482</v>
      </c>
      <c r="C163" s="66" t="s">
        <v>489</v>
      </c>
      <c r="D163" s="68">
        <v>43672</v>
      </c>
      <c r="E163" s="68">
        <v>43672</v>
      </c>
      <c r="F163" s="66" t="s">
        <v>337</v>
      </c>
      <c r="G163" s="66" t="s">
        <v>336</v>
      </c>
      <c r="H163" s="69" t="s">
        <v>472</v>
      </c>
      <c r="I163" s="60">
        <v>15876</v>
      </c>
      <c r="J163" s="40">
        <v>0</v>
      </c>
      <c r="K163" s="41">
        <f>COUNTIFS($B$5:B163,B163)</f>
        <v>3</v>
      </c>
    </row>
    <row r="164" spans="1:11" ht="25.5" hidden="1" outlineLevel="3" x14ac:dyDescent="0.25">
      <c r="A164" s="65" t="s">
        <v>454</v>
      </c>
      <c r="B164" s="63" t="s">
        <v>482</v>
      </c>
      <c r="C164" s="66" t="s">
        <v>489</v>
      </c>
      <c r="D164" s="68">
        <v>43672</v>
      </c>
      <c r="E164" s="68">
        <v>43672</v>
      </c>
      <c r="F164" s="66" t="s">
        <v>337</v>
      </c>
      <c r="G164" s="66" t="s">
        <v>336</v>
      </c>
      <c r="H164" s="69" t="s">
        <v>463</v>
      </c>
      <c r="I164" s="60">
        <v>16408</v>
      </c>
      <c r="J164" s="40">
        <v>0</v>
      </c>
      <c r="K164" s="41">
        <f>COUNTIFS($B$5:B164,B164)</f>
        <v>4</v>
      </c>
    </row>
    <row r="165" spans="1:11" ht="25.5" hidden="1" outlineLevel="3" x14ac:dyDescent="0.25">
      <c r="A165" s="65" t="s">
        <v>454</v>
      </c>
      <c r="B165" s="63" t="s">
        <v>482</v>
      </c>
      <c r="C165" s="66" t="s">
        <v>489</v>
      </c>
      <c r="D165" s="68">
        <v>43672</v>
      </c>
      <c r="E165" s="68">
        <v>43672</v>
      </c>
      <c r="F165" s="66" t="s">
        <v>337</v>
      </c>
      <c r="G165" s="66" t="s">
        <v>448</v>
      </c>
      <c r="H165" s="69" t="s">
        <v>473</v>
      </c>
      <c r="I165" s="60">
        <v>658.84</v>
      </c>
      <c r="J165" s="40">
        <v>0</v>
      </c>
      <c r="K165" s="41">
        <f>COUNTIFS($B$5:B165,B165)</f>
        <v>5</v>
      </c>
    </row>
    <row r="166" spans="1:11" ht="25.5" hidden="1" outlineLevel="3" x14ac:dyDescent="0.25">
      <c r="A166" s="65" t="s">
        <v>454</v>
      </c>
      <c r="B166" s="63" t="s">
        <v>482</v>
      </c>
      <c r="C166" s="66" t="s">
        <v>489</v>
      </c>
      <c r="D166" s="68">
        <v>43672</v>
      </c>
      <c r="E166" s="68">
        <v>43672</v>
      </c>
      <c r="F166" s="66" t="s">
        <v>337</v>
      </c>
      <c r="G166" s="66" t="s">
        <v>335</v>
      </c>
      <c r="H166" s="69" t="s">
        <v>466</v>
      </c>
      <c r="I166" s="60">
        <v>191.52</v>
      </c>
      <c r="J166" s="40">
        <v>0</v>
      </c>
      <c r="K166" s="41">
        <f>COUNTIFS($B$5:B166,B166)</f>
        <v>6</v>
      </c>
    </row>
    <row r="167" spans="1:11" hidden="1" outlineLevel="2" x14ac:dyDescent="0.25">
      <c r="A167" s="30"/>
      <c r="B167" s="33" t="s">
        <v>542</v>
      </c>
      <c r="C167" s="88"/>
      <c r="D167" s="90"/>
      <c r="E167" s="90"/>
      <c r="F167" s="88"/>
      <c r="G167" s="88"/>
      <c r="H167" s="93"/>
      <c r="I167" s="29">
        <f>SUBTOTAL(9,I161:I166)</f>
        <v>34338.189999999995</v>
      </c>
      <c r="J167" s="85">
        <f>SUBTOTAL(9,J161:J166)</f>
        <v>0</v>
      </c>
      <c r="K167" s="87"/>
    </row>
    <row r="168" spans="1:11" ht="15" outlineLevel="1" collapsed="1" x14ac:dyDescent="0.25">
      <c r="A168" s="164" t="s">
        <v>511</v>
      </c>
      <c r="B168" s="165"/>
      <c r="C168" s="166"/>
      <c r="D168" s="167"/>
      <c r="E168" s="167"/>
      <c r="F168" s="166"/>
      <c r="G168" s="166"/>
      <c r="H168" s="168"/>
      <c r="I168" s="161">
        <f>SUBTOTAL(9,I131:I166)</f>
        <v>699086.3899999999</v>
      </c>
      <c r="J168" s="162">
        <f>SUBTOTAL(9,J131:J166)</f>
        <v>0</v>
      </c>
      <c r="K168" s="163"/>
    </row>
    <row r="169" spans="1:11" ht="42.75" hidden="1" outlineLevel="3" x14ac:dyDescent="0.25">
      <c r="A169" s="55" t="s">
        <v>455</v>
      </c>
      <c r="B169" s="42" t="s">
        <v>125</v>
      </c>
      <c r="C169" s="43" t="s">
        <v>398</v>
      </c>
      <c r="D169" s="44">
        <v>43066</v>
      </c>
      <c r="E169" s="45">
        <v>43650</v>
      </c>
      <c r="F169" s="43" t="s">
        <v>338</v>
      </c>
      <c r="G169" s="43" t="s">
        <v>335</v>
      </c>
      <c r="H169" s="43" t="s">
        <v>126</v>
      </c>
      <c r="I169" s="61">
        <v>1152.48</v>
      </c>
      <c r="J169" s="46">
        <v>0</v>
      </c>
      <c r="K169" s="47">
        <f>COUNTIFS($B$5:B169,B169)</f>
        <v>1</v>
      </c>
    </row>
    <row r="170" spans="1:11" ht="42.75" hidden="1" outlineLevel="3" x14ac:dyDescent="0.25">
      <c r="A170" s="55" t="s">
        <v>455</v>
      </c>
      <c r="B170" s="42" t="s">
        <v>125</v>
      </c>
      <c r="C170" s="43" t="s">
        <v>398</v>
      </c>
      <c r="D170" s="44">
        <v>43066</v>
      </c>
      <c r="E170" s="45">
        <v>43650</v>
      </c>
      <c r="F170" s="43" t="s">
        <v>338</v>
      </c>
      <c r="G170" s="43" t="s">
        <v>335</v>
      </c>
      <c r="H170" s="43" t="s">
        <v>127</v>
      </c>
      <c r="I170" s="61">
        <v>1152.48</v>
      </c>
      <c r="J170" s="46">
        <v>0</v>
      </c>
      <c r="K170" s="47">
        <f>COUNTIFS($B$5:B170,B170)</f>
        <v>2</v>
      </c>
    </row>
    <row r="171" spans="1:11" ht="42.75" hidden="1" outlineLevel="3" x14ac:dyDescent="0.25">
      <c r="A171" s="55" t="s">
        <v>455</v>
      </c>
      <c r="B171" s="42" t="s">
        <v>125</v>
      </c>
      <c r="C171" s="43" t="s">
        <v>398</v>
      </c>
      <c r="D171" s="44">
        <v>43066</v>
      </c>
      <c r="E171" s="45">
        <v>43650</v>
      </c>
      <c r="F171" s="43" t="s">
        <v>338</v>
      </c>
      <c r="G171" s="43" t="s">
        <v>336</v>
      </c>
      <c r="H171" s="43" t="s">
        <v>128</v>
      </c>
      <c r="I171" s="61">
        <v>189290</v>
      </c>
      <c r="J171" s="46">
        <v>0</v>
      </c>
      <c r="K171" s="47">
        <f>COUNTIFS($B$5:B171,B171)</f>
        <v>3</v>
      </c>
    </row>
    <row r="172" spans="1:11" ht="42.75" hidden="1" outlineLevel="3" x14ac:dyDescent="0.25">
      <c r="A172" s="55" t="s">
        <v>455</v>
      </c>
      <c r="B172" s="42" t="s">
        <v>125</v>
      </c>
      <c r="C172" s="43" t="s">
        <v>398</v>
      </c>
      <c r="D172" s="44">
        <v>43066</v>
      </c>
      <c r="E172" s="45">
        <v>43650</v>
      </c>
      <c r="F172" s="43" t="s">
        <v>338</v>
      </c>
      <c r="G172" s="43" t="s">
        <v>336</v>
      </c>
      <c r="H172" s="43" t="s">
        <v>129</v>
      </c>
      <c r="I172" s="61">
        <v>152904</v>
      </c>
      <c r="J172" s="56">
        <v>0</v>
      </c>
      <c r="K172" s="47">
        <f>COUNTIFS($B$5:B172,B172)</f>
        <v>4</v>
      </c>
    </row>
    <row r="173" spans="1:11" ht="15" hidden="1" outlineLevel="2" x14ac:dyDescent="0.25">
      <c r="A173" s="94"/>
      <c r="B173" s="32" t="s">
        <v>543</v>
      </c>
      <c r="C173" s="34"/>
      <c r="D173" s="83"/>
      <c r="E173" s="84"/>
      <c r="F173" s="34"/>
      <c r="G173" s="34"/>
      <c r="H173" s="34"/>
      <c r="I173" s="29">
        <f>SUBTOTAL(9,I169:I172)</f>
        <v>344498.95999999996</v>
      </c>
      <c r="J173" s="95">
        <f>SUBTOTAL(9,J169:J172)</f>
        <v>0</v>
      </c>
      <c r="K173" s="87"/>
    </row>
    <row r="174" spans="1:11" ht="38.25" hidden="1" outlineLevel="3" x14ac:dyDescent="0.25">
      <c r="A174" s="55" t="s">
        <v>455</v>
      </c>
      <c r="B174" s="36" t="s">
        <v>130</v>
      </c>
      <c r="C174" s="37" t="s">
        <v>399</v>
      </c>
      <c r="D174" s="38">
        <v>43119</v>
      </c>
      <c r="E174" s="39">
        <v>43790</v>
      </c>
      <c r="F174" s="37" t="s">
        <v>338</v>
      </c>
      <c r="G174" s="37" t="s">
        <v>335</v>
      </c>
      <c r="H174" s="37" t="s">
        <v>131</v>
      </c>
      <c r="I174" s="60">
        <v>3846</v>
      </c>
      <c r="J174" s="40">
        <v>0</v>
      </c>
      <c r="K174" s="41">
        <f>COUNTIFS($B$5:B174,B174)</f>
        <v>1</v>
      </c>
    </row>
    <row r="175" spans="1:11" ht="38.25" hidden="1" outlineLevel="3" x14ac:dyDescent="0.25">
      <c r="A175" s="55" t="s">
        <v>455</v>
      </c>
      <c r="B175" s="36" t="s">
        <v>130</v>
      </c>
      <c r="C175" s="37" t="s">
        <v>399</v>
      </c>
      <c r="D175" s="38">
        <v>43119</v>
      </c>
      <c r="E175" s="39">
        <v>43790</v>
      </c>
      <c r="F175" s="37" t="s">
        <v>338</v>
      </c>
      <c r="G175" s="37" t="s">
        <v>336</v>
      </c>
      <c r="H175" s="37" t="s">
        <v>132</v>
      </c>
      <c r="I175" s="60">
        <v>169777</v>
      </c>
      <c r="J175" s="40">
        <v>0</v>
      </c>
      <c r="K175" s="41">
        <f>COUNTIFS($B$5:B175,B175)</f>
        <v>2</v>
      </c>
    </row>
    <row r="176" spans="1:11" ht="38.25" hidden="1" outlineLevel="3" x14ac:dyDescent="0.25">
      <c r="A176" s="55" t="s">
        <v>455</v>
      </c>
      <c r="B176" s="36" t="s">
        <v>130</v>
      </c>
      <c r="C176" s="37" t="s">
        <v>399</v>
      </c>
      <c r="D176" s="38">
        <v>43119</v>
      </c>
      <c r="E176" s="39">
        <v>43790</v>
      </c>
      <c r="F176" s="37" t="s">
        <v>338</v>
      </c>
      <c r="G176" s="37" t="s">
        <v>448</v>
      </c>
      <c r="H176" s="37" t="s">
        <v>133</v>
      </c>
      <c r="I176" s="60">
        <v>8772</v>
      </c>
      <c r="J176" s="40">
        <v>0</v>
      </c>
      <c r="K176" s="41">
        <f>COUNTIFS($B$5:B176,B176)</f>
        <v>3</v>
      </c>
    </row>
    <row r="177" spans="1:11" ht="38.25" hidden="1" outlineLevel="3" x14ac:dyDescent="0.25">
      <c r="A177" s="55" t="s">
        <v>455</v>
      </c>
      <c r="B177" s="36" t="s">
        <v>130</v>
      </c>
      <c r="C177" s="37" t="s">
        <v>399</v>
      </c>
      <c r="D177" s="38">
        <v>43119</v>
      </c>
      <c r="E177" s="39">
        <v>43790</v>
      </c>
      <c r="F177" s="37" t="s">
        <v>338</v>
      </c>
      <c r="G177" s="37" t="s">
        <v>336</v>
      </c>
      <c r="H177" s="37" t="s">
        <v>134</v>
      </c>
      <c r="I177" s="60">
        <v>137115</v>
      </c>
      <c r="J177" s="40">
        <v>0</v>
      </c>
      <c r="K177" s="41">
        <f>COUNTIFS($B$5:B177,B177)</f>
        <v>4</v>
      </c>
    </row>
    <row r="178" spans="1:11" ht="15" hidden="1" outlineLevel="2" x14ac:dyDescent="0.25">
      <c r="A178" s="94"/>
      <c r="B178" s="32" t="s">
        <v>544</v>
      </c>
      <c r="C178" s="34"/>
      <c r="D178" s="83"/>
      <c r="E178" s="84"/>
      <c r="F178" s="34"/>
      <c r="G178" s="34"/>
      <c r="H178" s="34"/>
      <c r="I178" s="29">
        <f>SUBTOTAL(9,I174:I177)</f>
        <v>319510</v>
      </c>
      <c r="J178" s="85">
        <f>SUBTOTAL(9,J174:J177)</f>
        <v>0</v>
      </c>
      <c r="K178" s="87"/>
    </row>
    <row r="179" spans="1:11" ht="38.25" hidden="1" outlineLevel="3" x14ac:dyDescent="0.25">
      <c r="A179" s="55" t="s">
        <v>455</v>
      </c>
      <c r="B179" s="36" t="s">
        <v>135</v>
      </c>
      <c r="C179" s="37" t="s">
        <v>400</v>
      </c>
      <c r="D179" s="38">
        <v>43119</v>
      </c>
      <c r="E179" s="39">
        <v>43585</v>
      </c>
      <c r="F179" s="37" t="s">
        <v>338</v>
      </c>
      <c r="G179" s="37" t="s">
        <v>335</v>
      </c>
      <c r="H179" s="37" t="s">
        <v>136</v>
      </c>
      <c r="I179" s="60">
        <v>1615.25</v>
      </c>
      <c r="J179" s="40">
        <v>0</v>
      </c>
      <c r="K179" s="41">
        <f>COUNTIFS($B$5:B179,B179)</f>
        <v>1</v>
      </c>
    </row>
    <row r="180" spans="1:11" ht="38.25" hidden="1" outlineLevel="3" x14ac:dyDescent="0.25">
      <c r="A180" s="55" t="s">
        <v>455</v>
      </c>
      <c r="B180" s="36" t="s">
        <v>135</v>
      </c>
      <c r="C180" s="37" t="s">
        <v>400</v>
      </c>
      <c r="D180" s="38">
        <v>43119</v>
      </c>
      <c r="E180" s="39">
        <v>43585</v>
      </c>
      <c r="F180" s="37" t="s">
        <v>338</v>
      </c>
      <c r="G180" s="37" t="s">
        <v>335</v>
      </c>
      <c r="H180" s="37" t="s">
        <v>137</v>
      </c>
      <c r="I180" s="60">
        <v>3025.26</v>
      </c>
      <c r="J180" s="40">
        <v>0</v>
      </c>
      <c r="K180" s="41">
        <f>COUNTIFS($B$5:B180,B180)</f>
        <v>2</v>
      </c>
    </row>
    <row r="181" spans="1:11" ht="38.25" hidden="1" outlineLevel="3" x14ac:dyDescent="0.25">
      <c r="A181" s="55" t="s">
        <v>455</v>
      </c>
      <c r="B181" s="36" t="s">
        <v>135</v>
      </c>
      <c r="C181" s="37" t="s">
        <v>400</v>
      </c>
      <c r="D181" s="38">
        <v>43119</v>
      </c>
      <c r="E181" s="39">
        <v>43585</v>
      </c>
      <c r="F181" s="37" t="s">
        <v>338</v>
      </c>
      <c r="G181" s="37" t="s">
        <v>336</v>
      </c>
      <c r="H181" s="37" t="s">
        <v>138</v>
      </c>
      <c r="I181" s="60">
        <v>54846</v>
      </c>
      <c r="J181" s="40">
        <v>0</v>
      </c>
      <c r="K181" s="41">
        <f>COUNTIFS($B$5:B181,B181)</f>
        <v>3</v>
      </c>
    </row>
    <row r="182" spans="1:11" ht="38.25" hidden="1" outlineLevel="3" x14ac:dyDescent="0.25">
      <c r="A182" s="55" t="s">
        <v>455</v>
      </c>
      <c r="B182" s="36" t="s">
        <v>135</v>
      </c>
      <c r="C182" s="37" t="s">
        <v>400</v>
      </c>
      <c r="D182" s="38">
        <v>43119</v>
      </c>
      <c r="E182" s="39">
        <v>43585</v>
      </c>
      <c r="F182" s="37" t="s">
        <v>338</v>
      </c>
      <c r="G182" s="37" t="s">
        <v>336</v>
      </c>
      <c r="H182" s="37" t="s">
        <v>139</v>
      </c>
      <c r="I182" s="60">
        <v>54846</v>
      </c>
      <c r="J182" s="40">
        <v>0</v>
      </c>
      <c r="K182" s="41">
        <f>COUNTIFS($B$5:B182,B182)</f>
        <v>4</v>
      </c>
    </row>
    <row r="183" spans="1:11" ht="38.25" hidden="1" outlineLevel="3" x14ac:dyDescent="0.25">
      <c r="A183" s="55" t="s">
        <v>455</v>
      </c>
      <c r="B183" s="36" t="s">
        <v>135</v>
      </c>
      <c r="C183" s="37" t="s">
        <v>400</v>
      </c>
      <c r="D183" s="38">
        <v>43119</v>
      </c>
      <c r="E183" s="39">
        <v>43585</v>
      </c>
      <c r="F183" s="37" t="s">
        <v>338</v>
      </c>
      <c r="G183" s="37" t="s">
        <v>336</v>
      </c>
      <c r="H183" s="37" t="s">
        <v>140</v>
      </c>
      <c r="I183" s="60">
        <v>54846</v>
      </c>
      <c r="J183" s="40">
        <v>0</v>
      </c>
      <c r="K183" s="41">
        <f>COUNTIFS($B$5:B183,B183)</f>
        <v>5</v>
      </c>
    </row>
    <row r="184" spans="1:11" ht="38.25" hidden="1" outlineLevel="3" x14ac:dyDescent="0.25">
      <c r="A184" s="55" t="s">
        <v>455</v>
      </c>
      <c r="B184" s="36" t="s">
        <v>135</v>
      </c>
      <c r="C184" s="37" t="s">
        <v>400</v>
      </c>
      <c r="D184" s="38">
        <v>43119</v>
      </c>
      <c r="E184" s="39">
        <v>43585</v>
      </c>
      <c r="F184" s="37" t="s">
        <v>338</v>
      </c>
      <c r="G184" s="37" t="s">
        <v>336</v>
      </c>
      <c r="H184" s="37" t="s">
        <v>141</v>
      </c>
      <c r="I184" s="60">
        <v>67898.33</v>
      </c>
      <c r="J184" s="40">
        <v>0</v>
      </c>
      <c r="K184" s="41">
        <f>COUNTIFS($B$5:B184,B184)</f>
        <v>6</v>
      </c>
    </row>
    <row r="185" spans="1:11" ht="38.25" hidden="1" outlineLevel="3" x14ac:dyDescent="0.25">
      <c r="A185" s="55" t="s">
        <v>455</v>
      </c>
      <c r="B185" s="36" t="s">
        <v>135</v>
      </c>
      <c r="C185" s="37" t="s">
        <v>400</v>
      </c>
      <c r="D185" s="38">
        <v>43119</v>
      </c>
      <c r="E185" s="39">
        <v>43585</v>
      </c>
      <c r="F185" s="37" t="s">
        <v>338</v>
      </c>
      <c r="G185" s="37" t="s">
        <v>336</v>
      </c>
      <c r="H185" s="37" t="s">
        <v>142</v>
      </c>
      <c r="I185" s="60">
        <v>67898.33</v>
      </c>
      <c r="J185" s="40">
        <v>0</v>
      </c>
      <c r="K185" s="41">
        <f>COUNTIFS($B$5:B185,B185)</f>
        <v>7</v>
      </c>
    </row>
    <row r="186" spans="1:11" ht="38.25" hidden="1" outlineLevel="3" x14ac:dyDescent="0.25">
      <c r="A186" s="55" t="s">
        <v>455</v>
      </c>
      <c r="B186" s="36" t="s">
        <v>135</v>
      </c>
      <c r="C186" s="37" t="s">
        <v>400</v>
      </c>
      <c r="D186" s="38">
        <v>43119</v>
      </c>
      <c r="E186" s="39">
        <v>43585</v>
      </c>
      <c r="F186" s="37" t="s">
        <v>338</v>
      </c>
      <c r="G186" s="37" t="s">
        <v>336</v>
      </c>
      <c r="H186" s="37" t="s">
        <v>143</v>
      </c>
      <c r="I186" s="60">
        <v>67898.33</v>
      </c>
      <c r="J186" s="40">
        <v>0</v>
      </c>
      <c r="K186" s="41">
        <f>COUNTIFS($B$5:B186,B186)</f>
        <v>8</v>
      </c>
    </row>
    <row r="187" spans="1:11" ht="38.25" hidden="1" outlineLevel="3" x14ac:dyDescent="0.25">
      <c r="A187" s="55" t="s">
        <v>455</v>
      </c>
      <c r="B187" s="36" t="s">
        <v>135</v>
      </c>
      <c r="C187" s="37" t="s">
        <v>400</v>
      </c>
      <c r="D187" s="38">
        <v>43119</v>
      </c>
      <c r="E187" s="39">
        <v>43585</v>
      </c>
      <c r="F187" s="37" t="s">
        <v>338</v>
      </c>
      <c r="G187" s="37" t="s">
        <v>448</v>
      </c>
      <c r="H187" s="37" t="s">
        <v>124</v>
      </c>
      <c r="I187" s="60">
        <v>4804.38</v>
      </c>
      <c r="J187" s="40">
        <v>0</v>
      </c>
      <c r="K187" s="41">
        <f>COUNTIFS($B$5:B187,B187)</f>
        <v>9</v>
      </c>
    </row>
    <row r="188" spans="1:11" ht="15" hidden="1" outlineLevel="2" x14ac:dyDescent="0.25">
      <c r="A188" s="94"/>
      <c r="B188" s="32" t="s">
        <v>545</v>
      </c>
      <c r="C188" s="34"/>
      <c r="D188" s="83"/>
      <c r="E188" s="84"/>
      <c r="F188" s="34"/>
      <c r="G188" s="34"/>
      <c r="H188" s="34"/>
      <c r="I188" s="29">
        <f>SUBTOTAL(9,I179:I187)</f>
        <v>377677.88000000006</v>
      </c>
      <c r="J188" s="85">
        <f>SUBTOTAL(9,J179:J187)</f>
        <v>0</v>
      </c>
      <c r="K188" s="87"/>
    </row>
    <row r="189" spans="1:11" ht="25.5" hidden="1" outlineLevel="3" x14ac:dyDescent="0.25">
      <c r="A189" s="55" t="s">
        <v>455</v>
      </c>
      <c r="B189" s="36" t="s">
        <v>144</v>
      </c>
      <c r="C189" s="37" t="s">
        <v>401</v>
      </c>
      <c r="D189" s="38">
        <v>43147</v>
      </c>
      <c r="E189" s="39">
        <v>43600</v>
      </c>
      <c r="F189" s="37" t="s">
        <v>338</v>
      </c>
      <c r="G189" s="37" t="s">
        <v>335</v>
      </c>
      <c r="H189" s="37" t="s">
        <v>145</v>
      </c>
      <c r="I189" s="60">
        <v>480.2</v>
      </c>
      <c r="J189" s="40">
        <v>0</v>
      </c>
      <c r="K189" s="41">
        <f>COUNTIFS($B$5:B189,B189)</f>
        <v>1</v>
      </c>
    </row>
    <row r="190" spans="1:11" ht="15" hidden="1" outlineLevel="2" x14ac:dyDescent="0.25">
      <c r="A190" s="94"/>
      <c r="B190" s="32" t="s">
        <v>546</v>
      </c>
      <c r="C190" s="34"/>
      <c r="D190" s="83"/>
      <c r="E190" s="84"/>
      <c r="F190" s="34"/>
      <c r="G190" s="34"/>
      <c r="H190" s="34"/>
      <c r="I190" s="29">
        <f>SUBTOTAL(9,I189:I189)</f>
        <v>480.2</v>
      </c>
      <c r="J190" s="85">
        <f>SUBTOTAL(9,J189:J189)</f>
        <v>0</v>
      </c>
      <c r="K190" s="87"/>
    </row>
    <row r="191" spans="1:11" ht="25.5" hidden="1" outlineLevel="3" x14ac:dyDescent="0.25">
      <c r="A191" s="55" t="s">
        <v>455</v>
      </c>
      <c r="B191" s="36" t="s">
        <v>146</v>
      </c>
      <c r="C191" s="37" t="s">
        <v>402</v>
      </c>
      <c r="D191" s="38">
        <v>43200</v>
      </c>
      <c r="E191" s="39">
        <v>43672</v>
      </c>
      <c r="F191" s="37" t="s">
        <v>338</v>
      </c>
      <c r="G191" s="37" t="s">
        <v>335</v>
      </c>
      <c r="H191" s="37" t="s">
        <v>147</v>
      </c>
      <c r="I191" s="60">
        <v>768.25</v>
      </c>
      <c r="J191" s="40">
        <v>0</v>
      </c>
      <c r="K191" s="41">
        <f>COUNTIFS($B$5:B191,B191)</f>
        <v>1</v>
      </c>
    </row>
    <row r="192" spans="1:11" ht="15" hidden="1" outlineLevel="2" x14ac:dyDescent="0.25">
      <c r="A192" s="94"/>
      <c r="B192" s="32" t="s">
        <v>547</v>
      </c>
      <c r="C192" s="34"/>
      <c r="D192" s="83"/>
      <c r="E192" s="84"/>
      <c r="F192" s="34"/>
      <c r="G192" s="34"/>
      <c r="H192" s="34"/>
      <c r="I192" s="29">
        <f>SUBTOTAL(9,I191:I191)</f>
        <v>768.25</v>
      </c>
      <c r="J192" s="85">
        <f>SUBTOTAL(9,J191:J191)</f>
        <v>0</v>
      </c>
      <c r="K192" s="87"/>
    </row>
    <row r="193" spans="1:11" ht="25.5" hidden="1" outlineLevel="3" x14ac:dyDescent="0.25">
      <c r="A193" s="55" t="s">
        <v>455</v>
      </c>
      <c r="B193" s="36" t="s">
        <v>148</v>
      </c>
      <c r="C193" s="37" t="s">
        <v>403</v>
      </c>
      <c r="D193" s="38">
        <v>43364</v>
      </c>
      <c r="E193" s="39">
        <v>43756</v>
      </c>
      <c r="F193" s="37" t="s">
        <v>338</v>
      </c>
      <c r="G193" s="37" t="s">
        <v>335</v>
      </c>
      <c r="H193" s="37" t="s">
        <v>149</v>
      </c>
      <c r="I193" s="60">
        <v>960.4</v>
      </c>
      <c r="J193" s="40">
        <v>0</v>
      </c>
      <c r="K193" s="41">
        <f>COUNTIFS($B$5:B193,B193)</f>
        <v>1</v>
      </c>
    </row>
    <row r="194" spans="1:11" ht="25.5" hidden="1" outlineLevel="3" x14ac:dyDescent="0.25">
      <c r="A194" s="55" t="s">
        <v>455</v>
      </c>
      <c r="B194" s="36" t="s">
        <v>148</v>
      </c>
      <c r="C194" s="37" t="s">
        <v>403</v>
      </c>
      <c r="D194" s="38">
        <v>43364</v>
      </c>
      <c r="E194" s="39">
        <v>43756</v>
      </c>
      <c r="F194" s="37" t="s">
        <v>338</v>
      </c>
      <c r="G194" s="37" t="s">
        <v>336</v>
      </c>
      <c r="H194" s="37" t="s">
        <v>150</v>
      </c>
      <c r="I194" s="60">
        <v>66480</v>
      </c>
      <c r="J194" s="40">
        <v>0</v>
      </c>
      <c r="K194" s="41">
        <f>COUNTIFS($B$5:B194,B194)</f>
        <v>2</v>
      </c>
    </row>
    <row r="195" spans="1:11" ht="15" hidden="1" outlineLevel="2" x14ac:dyDescent="0.25">
      <c r="A195" s="94"/>
      <c r="B195" s="32" t="s">
        <v>548</v>
      </c>
      <c r="C195" s="34"/>
      <c r="D195" s="83"/>
      <c r="E195" s="84"/>
      <c r="F195" s="34"/>
      <c r="G195" s="34"/>
      <c r="H195" s="34"/>
      <c r="I195" s="29">
        <f>SUBTOTAL(9,I193:I194)</f>
        <v>67440.399999999994</v>
      </c>
      <c r="J195" s="85">
        <f>SUBTOTAL(9,J193:J194)</f>
        <v>0</v>
      </c>
      <c r="K195" s="87"/>
    </row>
    <row r="196" spans="1:11" ht="63.75" hidden="1" outlineLevel="3" x14ac:dyDescent="0.25">
      <c r="A196" s="55" t="s">
        <v>455</v>
      </c>
      <c r="B196" s="36" t="s">
        <v>151</v>
      </c>
      <c r="C196" s="37" t="s">
        <v>404</v>
      </c>
      <c r="D196" s="38">
        <v>43325</v>
      </c>
      <c r="E196" s="39">
        <v>43798</v>
      </c>
      <c r="F196" s="37" t="s">
        <v>338</v>
      </c>
      <c r="G196" s="37" t="s">
        <v>336</v>
      </c>
      <c r="H196" s="37" t="s">
        <v>152</v>
      </c>
      <c r="I196" s="60">
        <v>139910</v>
      </c>
      <c r="J196" s="40">
        <v>0</v>
      </c>
      <c r="K196" s="41">
        <f>COUNTIFS($B$5:B196,B196)</f>
        <v>1</v>
      </c>
    </row>
    <row r="197" spans="1:11" ht="63.75" hidden="1" outlineLevel="3" x14ac:dyDescent="0.25">
      <c r="A197" s="55" t="s">
        <v>455</v>
      </c>
      <c r="B197" s="36" t="s">
        <v>151</v>
      </c>
      <c r="C197" s="37" t="s">
        <v>404</v>
      </c>
      <c r="D197" s="38">
        <v>43325</v>
      </c>
      <c r="E197" s="39">
        <v>43798</v>
      </c>
      <c r="F197" s="37" t="s">
        <v>338</v>
      </c>
      <c r="G197" s="37" t="s">
        <v>335</v>
      </c>
      <c r="H197" s="37" t="s">
        <v>153</v>
      </c>
      <c r="I197" s="60">
        <v>1632.54</v>
      </c>
      <c r="J197" s="40">
        <v>0</v>
      </c>
      <c r="K197" s="41">
        <f>COUNTIFS($B$5:B197,B197)</f>
        <v>2</v>
      </c>
    </row>
    <row r="198" spans="1:11" ht="15" hidden="1" outlineLevel="2" x14ac:dyDescent="0.25">
      <c r="A198" s="94"/>
      <c r="B198" s="32" t="s">
        <v>549</v>
      </c>
      <c r="C198" s="34"/>
      <c r="D198" s="83"/>
      <c r="E198" s="84"/>
      <c r="F198" s="34"/>
      <c r="G198" s="34"/>
      <c r="H198" s="34"/>
      <c r="I198" s="29">
        <f>SUBTOTAL(9,I196:I197)</f>
        <v>141542.54</v>
      </c>
      <c r="J198" s="85">
        <f>SUBTOTAL(9,J196:J197)</f>
        <v>0</v>
      </c>
      <c r="K198" s="87"/>
    </row>
    <row r="199" spans="1:11" ht="14.25" hidden="1" outlineLevel="3" x14ac:dyDescent="0.25">
      <c r="A199" s="55" t="s">
        <v>455</v>
      </c>
      <c r="B199" s="36" t="s">
        <v>154</v>
      </c>
      <c r="C199" s="37" t="s">
        <v>405</v>
      </c>
      <c r="D199" s="38">
        <v>43514</v>
      </c>
      <c r="E199" s="39">
        <v>43678</v>
      </c>
      <c r="F199" s="37" t="s">
        <v>338</v>
      </c>
      <c r="G199" s="37" t="s">
        <v>335</v>
      </c>
      <c r="H199" s="37" t="s">
        <v>155</v>
      </c>
      <c r="I199" s="60">
        <v>864</v>
      </c>
      <c r="J199" s="40">
        <v>0</v>
      </c>
      <c r="K199" s="41">
        <f>COUNTIFS($B$5:B199,B199)</f>
        <v>1</v>
      </c>
    </row>
    <row r="200" spans="1:11" ht="15" hidden="1" outlineLevel="2" x14ac:dyDescent="0.25">
      <c r="A200" s="94"/>
      <c r="B200" s="32" t="s">
        <v>550</v>
      </c>
      <c r="C200" s="34"/>
      <c r="D200" s="83"/>
      <c r="E200" s="84"/>
      <c r="F200" s="34"/>
      <c r="G200" s="34"/>
      <c r="H200" s="34"/>
      <c r="I200" s="29">
        <f>SUBTOTAL(9,I199:I199)</f>
        <v>864</v>
      </c>
      <c r="J200" s="85">
        <f>SUBTOTAL(9,J199:J199)</f>
        <v>0</v>
      </c>
      <c r="K200" s="87"/>
    </row>
    <row r="201" spans="1:11" ht="38.25" hidden="1" outlineLevel="3" x14ac:dyDescent="0.25">
      <c r="A201" s="55" t="s">
        <v>455</v>
      </c>
      <c r="B201" s="36" t="s">
        <v>156</v>
      </c>
      <c r="C201" s="37" t="s">
        <v>406</v>
      </c>
      <c r="D201" s="38">
        <v>43472</v>
      </c>
      <c r="E201" s="39">
        <v>43655</v>
      </c>
      <c r="F201" s="37" t="s">
        <v>338</v>
      </c>
      <c r="G201" s="37" t="s">
        <v>335</v>
      </c>
      <c r="H201" s="37" t="s">
        <v>157</v>
      </c>
      <c r="I201" s="60">
        <v>2208.7399999999998</v>
      </c>
      <c r="J201" s="40">
        <v>0</v>
      </c>
      <c r="K201" s="41">
        <f>COUNTIFS($B$5:B201,B201)</f>
        <v>1</v>
      </c>
    </row>
    <row r="202" spans="1:11" ht="15" hidden="1" outlineLevel="2" x14ac:dyDescent="0.25">
      <c r="A202" s="94"/>
      <c r="B202" s="32" t="s">
        <v>551</v>
      </c>
      <c r="C202" s="34"/>
      <c r="D202" s="83"/>
      <c r="E202" s="84"/>
      <c r="F202" s="34"/>
      <c r="G202" s="34"/>
      <c r="H202" s="34"/>
      <c r="I202" s="29">
        <f>SUBTOTAL(9,I201:I201)</f>
        <v>2208.7399999999998</v>
      </c>
      <c r="J202" s="85">
        <f>SUBTOTAL(9,J201:J201)</f>
        <v>0</v>
      </c>
      <c r="K202" s="87"/>
    </row>
    <row r="203" spans="1:11" ht="51" hidden="1" outlineLevel="3" x14ac:dyDescent="0.25">
      <c r="A203" s="55" t="s">
        <v>455</v>
      </c>
      <c r="B203" s="36" t="s">
        <v>158</v>
      </c>
      <c r="C203" s="37" t="s">
        <v>407</v>
      </c>
      <c r="D203" s="38">
        <v>43535</v>
      </c>
      <c r="E203" s="39">
        <v>43818</v>
      </c>
      <c r="F203" s="37" t="s">
        <v>338</v>
      </c>
      <c r="G203" s="37" t="s">
        <v>336</v>
      </c>
      <c r="H203" s="37" t="s">
        <v>159</v>
      </c>
      <c r="I203" s="60">
        <v>218097</v>
      </c>
      <c r="J203" s="40">
        <v>0</v>
      </c>
      <c r="K203" s="41">
        <f>COUNTIFS($B$5:B203,B203)</f>
        <v>1</v>
      </c>
    </row>
    <row r="204" spans="1:11" ht="51" hidden="1" outlineLevel="3" x14ac:dyDescent="0.25">
      <c r="A204" s="55" t="s">
        <v>455</v>
      </c>
      <c r="B204" s="36" t="s">
        <v>158</v>
      </c>
      <c r="C204" s="37" t="s">
        <v>407</v>
      </c>
      <c r="D204" s="38">
        <v>43535</v>
      </c>
      <c r="E204" s="39">
        <v>43818</v>
      </c>
      <c r="F204" s="37" t="s">
        <v>338</v>
      </c>
      <c r="G204" s="37" t="s">
        <v>336</v>
      </c>
      <c r="H204" s="37" t="s">
        <v>160</v>
      </c>
      <c r="I204" s="60">
        <v>218097</v>
      </c>
      <c r="J204" s="40">
        <v>0</v>
      </c>
      <c r="K204" s="41">
        <f>COUNTIFS($B$5:B204,B204)</f>
        <v>2</v>
      </c>
    </row>
    <row r="205" spans="1:11" ht="51" hidden="1" outlineLevel="3" x14ac:dyDescent="0.25">
      <c r="A205" s="55" t="s">
        <v>455</v>
      </c>
      <c r="B205" s="36" t="s">
        <v>158</v>
      </c>
      <c r="C205" s="37" t="s">
        <v>407</v>
      </c>
      <c r="D205" s="38">
        <v>43535</v>
      </c>
      <c r="E205" s="39">
        <v>43818</v>
      </c>
      <c r="F205" s="37" t="s">
        <v>338</v>
      </c>
      <c r="G205" s="37" t="s">
        <v>335</v>
      </c>
      <c r="H205" s="37" t="s">
        <v>161</v>
      </c>
      <c r="I205" s="60">
        <v>1538.4</v>
      </c>
      <c r="J205" s="40">
        <v>0</v>
      </c>
      <c r="K205" s="41">
        <f>COUNTIFS($B$5:B205,B205)</f>
        <v>3</v>
      </c>
    </row>
    <row r="206" spans="1:11" ht="51" hidden="1" outlineLevel="3" x14ac:dyDescent="0.25">
      <c r="A206" s="55" t="s">
        <v>455</v>
      </c>
      <c r="B206" s="36" t="s">
        <v>158</v>
      </c>
      <c r="C206" s="37" t="s">
        <v>407</v>
      </c>
      <c r="D206" s="38">
        <v>43535</v>
      </c>
      <c r="E206" s="39">
        <v>43818</v>
      </c>
      <c r="F206" s="37" t="s">
        <v>338</v>
      </c>
      <c r="G206" s="37" t="s">
        <v>335</v>
      </c>
      <c r="H206" s="37" t="s">
        <v>162</v>
      </c>
      <c r="I206" s="60">
        <v>1538.4</v>
      </c>
      <c r="J206" s="40">
        <v>0</v>
      </c>
      <c r="K206" s="41">
        <f>COUNTIFS($B$5:B206,B206)</f>
        <v>4</v>
      </c>
    </row>
    <row r="207" spans="1:11" ht="51" hidden="1" outlineLevel="3" x14ac:dyDescent="0.25">
      <c r="A207" s="55" t="s">
        <v>455</v>
      </c>
      <c r="B207" s="36" t="s">
        <v>158</v>
      </c>
      <c r="C207" s="37" t="s">
        <v>407</v>
      </c>
      <c r="D207" s="38">
        <v>43535</v>
      </c>
      <c r="E207" s="39">
        <v>43818</v>
      </c>
      <c r="F207" s="37" t="s">
        <v>338</v>
      </c>
      <c r="G207" s="37" t="s">
        <v>448</v>
      </c>
      <c r="H207" s="37" t="s">
        <v>163</v>
      </c>
      <c r="I207" s="60">
        <v>4657.8</v>
      </c>
      <c r="J207" s="40">
        <v>0</v>
      </c>
      <c r="K207" s="41">
        <f>COUNTIFS($B$5:B207,B207)</f>
        <v>5</v>
      </c>
    </row>
    <row r="208" spans="1:11" ht="51" hidden="1" outlineLevel="3" x14ac:dyDescent="0.25">
      <c r="A208" s="55" t="s">
        <v>455</v>
      </c>
      <c r="B208" s="36" t="s">
        <v>158</v>
      </c>
      <c r="C208" s="37" t="s">
        <v>407</v>
      </c>
      <c r="D208" s="38">
        <v>43535</v>
      </c>
      <c r="E208" s="39">
        <v>43818</v>
      </c>
      <c r="F208" s="37" t="s">
        <v>338</v>
      </c>
      <c r="G208" s="37" t="s">
        <v>448</v>
      </c>
      <c r="H208" s="37" t="s">
        <v>164</v>
      </c>
      <c r="I208" s="60">
        <v>4657.8</v>
      </c>
      <c r="J208" s="40">
        <v>0</v>
      </c>
      <c r="K208" s="41">
        <f>COUNTIFS($B$5:B208,B208)</f>
        <v>6</v>
      </c>
    </row>
    <row r="209" spans="1:11" ht="51" hidden="1" outlineLevel="3" x14ac:dyDescent="0.25">
      <c r="A209" s="55" t="s">
        <v>455</v>
      </c>
      <c r="B209" s="36" t="s">
        <v>158</v>
      </c>
      <c r="C209" s="37" t="s">
        <v>407</v>
      </c>
      <c r="D209" s="38">
        <v>43535</v>
      </c>
      <c r="E209" s="39">
        <v>43818</v>
      </c>
      <c r="F209" s="37" t="s">
        <v>338</v>
      </c>
      <c r="G209" s="37" t="s">
        <v>335</v>
      </c>
      <c r="H209" s="37" t="s">
        <v>165</v>
      </c>
      <c r="I209" s="60">
        <v>7307.4</v>
      </c>
      <c r="J209" s="40">
        <v>0</v>
      </c>
      <c r="K209" s="41">
        <f>COUNTIFS($B$5:B209,B209)</f>
        <v>7</v>
      </c>
    </row>
    <row r="210" spans="1:11" ht="51" hidden="1" outlineLevel="3" x14ac:dyDescent="0.25">
      <c r="A210" s="55" t="s">
        <v>455</v>
      </c>
      <c r="B210" s="36" t="s">
        <v>158</v>
      </c>
      <c r="C210" s="37" t="s">
        <v>407</v>
      </c>
      <c r="D210" s="38">
        <v>43535</v>
      </c>
      <c r="E210" s="39">
        <v>43818</v>
      </c>
      <c r="F210" s="37" t="s">
        <v>338</v>
      </c>
      <c r="G210" s="37" t="s">
        <v>335</v>
      </c>
      <c r="H210" s="37" t="s">
        <v>166</v>
      </c>
      <c r="I210" s="60">
        <v>7307.4</v>
      </c>
      <c r="J210" s="40">
        <v>0</v>
      </c>
      <c r="K210" s="41">
        <f>COUNTIFS($B$5:B210,B210)</f>
        <v>8</v>
      </c>
    </row>
    <row r="211" spans="1:11" ht="15" hidden="1" outlineLevel="2" x14ac:dyDescent="0.25">
      <c r="A211" s="94"/>
      <c r="B211" s="32" t="s">
        <v>552</v>
      </c>
      <c r="C211" s="34"/>
      <c r="D211" s="83"/>
      <c r="E211" s="84"/>
      <c r="F211" s="34"/>
      <c r="G211" s="34"/>
      <c r="H211" s="34"/>
      <c r="I211" s="29">
        <f>SUBTOTAL(9,I203:I210)</f>
        <v>463201.20000000007</v>
      </c>
      <c r="J211" s="85">
        <f>SUBTOTAL(9,J203:J210)</f>
        <v>0</v>
      </c>
      <c r="K211" s="87"/>
    </row>
    <row r="212" spans="1:11" ht="38.25" hidden="1" outlineLevel="3" x14ac:dyDescent="0.25">
      <c r="A212" s="55" t="s">
        <v>455</v>
      </c>
      <c r="B212" s="36" t="s">
        <v>167</v>
      </c>
      <c r="C212" s="37" t="s">
        <v>408</v>
      </c>
      <c r="D212" s="38">
        <v>43570</v>
      </c>
      <c r="E212" s="39">
        <v>43867</v>
      </c>
      <c r="F212" s="37" t="s">
        <v>338</v>
      </c>
      <c r="G212" s="37" t="s">
        <v>336</v>
      </c>
      <c r="H212" s="37" t="s">
        <v>168</v>
      </c>
      <c r="I212" s="60">
        <v>74070</v>
      </c>
      <c r="J212" s="40">
        <v>0</v>
      </c>
      <c r="K212" s="41">
        <f>COUNTIFS($B$5:B212,B212)</f>
        <v>1</v>
      </c>
    </row>
    <row r="213" spans="1:11" ht="38.25" hidden="1" outlineLevel="3" x14ac:dyDescent="0.25">
      <c r="A213" s="55" t="s">
        <v>455</v>
      </c>
      <c r="B213" s="36" t="s">
        <v>167</v>
      </c>
      <c r="C213" s="37" t="s">
        <v>408</v>
      </c>
      <c r="D213" s="38">
        <v>43570</v>
      </c>
      <c r="E213" s="39">
        <v>43867</v>
      </c>
      <c r="F213" s="37" t="s">
        <v>338</v>
      </c>
      <c r="G213" s="37" t="s">
        <v>335</v>
      </c>
      <c r="H213" s="37" t="s">
        <v>169</v>
      </c>
      <c r="I213" s="60">
        <v>1344.44</v>
      </c>
      <c r="J213" s="40">
        <v>0</v>
      </c>
      <c r="K213" s="41">
        <f>COUNTIFS($B$5:B213,B213)</f>
        <v>2</v>
      </c>
    </row>
    <row r="214" spans="1:11" ht="15" hidden="1" outlineLevel="2" x14ac:dyDescent="0.25">
      <c r="A214" s="94"/>
      <c r="B214" s="32" t="s">
        <v>553</v>
      </c>
      <c r="C214" s="34"/>
      <c r="D214" s="83"/>
      <c r="E214" s="84"/>
      <c r="F214" s="34"/>
      <c r="G214" s="34"/>
      <c r="H214" s="34"/>
      <c r="I214" s="29">
        <f>SUBTOTAL(9,I212:I213)</f>
        <v>75414.44</v>
      </c>
      <c r="J214" s="85">
        <f>SUBTOTAL(9,J212:J213)</f>
        <v>0</v>
      </c>
      <c r="K214" s="87"/>
    </row>
    <row r="215" spans="1:11" ht="38.25" hidden="1" outlineLevel="3" x14ac:dyDescent="0.25">
      <c r="A215" s="55" t="s">
        <v>455</v>
      </c>
      <c r="B215" s="36" t="s">
        <v>171</v>
      </c>
      <c r="C215" s="37" t="s">
        <v>409</v>
      </c>
      <c r="D215" s="38">
        <v>43637</v>
      </c>
      <c r="E215" s="39">
        <v>43889</v>
      </c>
      <c r="F215" s="37" t="s">
        <v>338</v>
      </c>
      <c r="G215" s="37" t="s">
        <v>336</v>
      </c>
      <c r="H215" s="37" t="s">
        <v>170</v>
      </c>
      <c r="I215" s="60">
        <v>139910</v>
      </c>
      <c r="J215" s="40">
        <v>0</v>
      </c>
      <c r="K215" s="41">
        <f>COUNTIFS($B$5:B215,B215)</f>
        <v>1</v>
      </c>
    </row>
    <row r="216" spans="1:11" ht="38.25" hidden="1" outlineLevel="3" x14ac:dyDescent="0.25">
      <c r="A216" s="55" t="s">
        <v>455</v>
      </c>
      <c r="B216" s="36" t="s">
        <v>171</v>
      </c>
      <c r="C216" s="37" t="s">
        <v>409</v>
      </c>
      <c r="D216" s="38">
        <v>43637</v>
      </c>
      <c r="E216" s="39">
        <v>43889</v>
      </c>
      <c r="F216" s="37" t="s">
        <v>338</v>
      </c>
      <c r="G216" s="37" t="s">
        <v>335</v>
      </c>
      <c r="H216" s="37" t="s">
        <v>172</v>
      </c>
      <c r="I216" s="60">
        <v>871.72</v>
      </c>
      <c r="J216" s="40">
        <v>0</v>
      </c>
      <c r="K216" s="41">
        <f>COUNTIFS($B$5:B216,B216)</f>
        <v>2</v>
      </c>
    </row>
    <row r="217" spans="1:11" ht="38.25" hidden="1" outlineLevel="3" x14ac:dyDescent="0.25">
      <c r="A217" s="55" t="s">
        <v>455</v>
      </c>
      <c r="B217" s="36" t="s">
        <v>171</v>
      </c>
      <c r="C217" s="37" t="s">
        <v>409</v>
      </c>
      <c r="D217" s="38">
        <v>43637</v>
      </c>
      <c r="E217" s="39">
        <v>43889</v>
      </c>
      <c r="F217" s="37" t="s">
        <v>338</v>
      </c>
      <c r="G217" s="37" t="s">
        <v>448</v>
      </c>
      <c r="H217" s="37" t="s">
        <v>173</v>
      </c>
      <c r="I217" s="60">
        <v>2639.42</v>
      </c>
      <c r="J217" s="40">
        <v>0</v>
      </c>
      <c r="K217" s="41">
        <f>COUNTIFS($B$5:B217,B217)</f>
        <v>3</v>
      </c>
    </row>
    <row r="218" spans="1:11" ht="38.25" hidden="1" outlineLevel="3" x14ac:dyDescent="0.25">
      <c r="A218" s="55" t="s">
        <v>455</v>
      </c>
      <c r="B218" s="36" t="s">
        <v>171</v>
      </c>
      <c r="C218" s="37" t="s">
        <v>409</v>
      </c>
      <c r="D218" s="38">
        <v>43637</v>
      </c>
      <c r="E218" s="39">
        <v>43889</v>
      </c>
      <c r="F218" s="37" t="s">
        <v>338</v>
      </c>
      <c r="G218" s="37" t="s">
        <v>335</v>
      </c>
      <c r="H218" s="37" t="s">
        <v>174</v>
      </c>
      <c r="I218" s="60">
        <v>1632.54</v>
      </c>
      <c r="J218" s="40">
        <v>0</v>
      </c>
      <c r="K218" s="41">
        <f>COUNTIFS($B$5:B218,B218)</f>
        <v>4</v>
      </c>
    </row>
    <row r="219" spans="1:11" ht="15" hidden="1" outlineLevel="2" x14ac:dyDescent="0.25">
      <c r="A219" s="94"/>
      <c r="B219" s="32" t="s">
        <v>554</v>
      </c>
      <c r="C219" s="34"/>
      <c r="D219" s="83"/>
      <c r="E219" s="84"/>
      <c r="F219" s="34"/>
      <c r="G219" s="34"/>
      <c r="H219" s="34"/>
      <c r="I219" s="29">
        <f>SUBTOTAL(9,I215:I218)</f>
        <v>145053.68000000002</v>
      </c>
      <c r="J219" s="85">
        <f>SUBTOTAL(9,J215:J218)</f>
        <v>0</v>
      </c>
      <c r="K219" s="87"/>
    </row>
    <row r="220" spans="1:11" ht="15" outlineLevel="1" collapsed="1" x14ac:dyDescent="0.25">
      <c r="A220" s="156" t="s">
        <v>512</v>
      </c>
      <c r="B220" s="157"/>
      <c r="C220" s="158"/>
      <c r="D220" s="159"/>
      <c r="E220" s="160"/>
      <c r="F220" s="158"/>
      <c r="G220" s="158"/>
      <c r="H220" s="158"/>
      <c r="I220" s="161">
        <f>SUBTOTAL(9,I169:I218)</f>
        <v>1938660.2899999996</v>
      </c>
      <c r="J220" s="162">
        <f>SUBTOTAL(9,J169:J218)</f>
        <v>0</v>
      </c>
      <c r="K220" s="163"/>
    </row>
    <row r="221" spans="1:11" ht="25.5" hidden="1" outlineLevel="3" x14ac:dyDescent="0.25">
      <c r="A221" s="65" t="s">
        <v>456</v>
      </c>
      <c r="B221" s="63" t="s">
        <v>175</v>
      </c>
      <c r="C221" s="66" t="s">
        <v>410</v>
      </c>
      <c r="D221" s="67">
        <v>43389</v>
      </c>
      <c r="E221" s="68">
        <v>43796</v>
      </c>
      <c r="F221" s="66" t="s">
        <v>338</v>
      </c>
      <c r="G221" s="66" t="s">
        <v>335</v>
      </c>
      <c r="H221" s="66" t="s">
        <v>176</v>
      </c>
      <c r="I221" s="64">
        <v>595.77</v>
      </c>
      <c r="J221" s="70">
        <v>0</v>
      </c>
      <c r="K221" s="41">
        <f>COUNTIFS($B$5:B221,B221)</f>
        <v>1</v>
      </c>
    </row>
    <row r="222" spans="1:11" ht="25.5" hidden="1" outlineLevel="3" x14ac:dyDescent="0.25">
      <c r="A222" s="65" t="s">
        <v>456</v>
      </c>
      <c r="B222" s="63" t="s">
        <v>175</v>
      </c>
      <c r="C222" s="66" t="s">
        <v>410</v>
      </c>
      <c r="D222" s="67">
        <v>43389</v>
      </c>
      <c r="E222" s="68">
        <v>43796</v>
      </c>
      <c r="F222" s="66" t="s">
        <v>338</v>
      </c>
      <c r="G222" s="66" t="s">
        <v>335</v>
      </c>
      <c r="H222" s="66" t="s">
        <v>176</v>
      </c>
      <c r="I222" s="64">
        <v>595.77</v>
      </c>
      <c r="J222" s="70">
        <v>0</v>
      </c>
      <c r="K222" s="41">
        <f>COUNTIFS($B$5:B222,B222)</f>
        <v>2</v>
      </c>
    </row>
    <row r="223" spans="1:11" ht="25.5" hidden="1" outlineLevel="3" x14ac:dyDescent="0.25">
      <c r="A223" s="65" t="s">
        <v>456</v>
      </c>
      <c r="B223" s="63" t="s">
        <v>175</v>
      </c>
      <c r="C223" s="66" t="s">
        <v>410</v>
      </c>
      <c r="D223" s="67">
        <v>43389</v>
      </c>
      <c r="E223" s="68">
        <v>43796</v>
      </c>
      <c r="F223" s="66" t="s">
        <v>338</v>
      </c>
      <c r="G223" s="66" t="s">
        <v>336</v>
      </c>
      <c r="H223" s="66" t="s">
        <v>177</v>
      </c>
      <c r="I223" s="64">
        <v>24942.5</v>
      </c>
      <c r="J223" s="70">
        <v>0</v>
      </c>
      <c r="K223" s="41">
        <f>COUNTIFS($B$5:B223,B223)</f>
        <v>3</v>
      </c>
    </row>
    <row r="224" spans="1:11" ht="25.5" hidden="1" outlineLevel="3" x14ac:dyDescent="0.25">
      <c r="A224" s="65" t="s">
        <v>456</v>
      </c>
      <c r="B224" s="63" t="s">
        <v>175</v>
      </c>
      <c r="C224" s="66" t="s">
        <v>410</v>
      </c>
      <c r="D224" s="67">
        <v>43389</v>
      </c>
      <c r="E224" s="68">
        <v>43796</v>
      </c>
      <c r="F224" s="66" t="s">
        <v>338</v>
      </c>
      <c r="G224" s="66" t="s">
        <v>336</v>
      </c>
      <c r="H224" s="66" t="s">
        <v>178</v>
      </c>
      <c r="I224" s="64">
        <v>24942.5</v>
      </c>
      <c r="J224" s="70">
        <v>0</v>
      </c>
      <c r="K224" s="41">
        <f>COUNTIFS($B$5:B224,B224)</f>
        <v>4</v>
      </c>
    </row>
    <row r="225" spans="1:11" hidden="1" outlineLevel="2" x14ac:dyDescent="0.25">
      <c r="A225" s="30"/>
      <c r="B225" s="33" t="s">
        <v>555</v>
      </c>
      <c r="C225" s="88"/>
      <c r="D225" s="89"/>
      <c r="E225" s="90"/>
      <c r="F225" s="88"/>
      <c r="G225" s="88"/>
      <c r="H225" s="88"/>
      <c r="I225" s="31">
        <f>SUBTOTAL(9,I221:I224)</f>
        <v>51076.54</v>
      </c>
      <c r="J225" s="92">
        <f>SUBTOTAL(9,J221:J224)</f>
        <v>0</v>
      </c>
      <c r="K225" s="87"/>
    </row>
    <row r="226" spans="1:11" ht="25.5" hidden="1" outlineLevel="3" x14ac:dyDescent="0.25">
      <c r="A226" s="65" t="s">
        <v>456</v>
      </c>
      <c r="B226" s="63" t="s">
        <v>179</v>
      </c>
      <c r="C226" s="66" t="s">
        <v>411</v>
      </c>
      <c r="D226" s="67">
        <v>43404</v>
      </c>
      <c r="E226" s="68">
        <v>43599</v>
      </c>
      <c r="F226" s="66" t="s">
        <v>338</v>
      </c>
      <c r="G226" s="66" t="s">
        <v>448</v>
      </c>
      <c r="H226" s="66" t="s">
        <v>180</v>
      </c>
      <c r="I226" s="64">
        <v>1197.1400000000001</v>
      </c>
      <c r="J226" s="70">
        <v>0</v>
      </c>
      <c r="K226" s="41">
        <f>COUNTIFS($B$5:B226,B226)</f>
        <v>1</v>
      </c>
    </row>
    <row r="227" spans="1:11" ht="25.5" hidden="1" outlineLevel="3" x14ac:dyDescent="0.25">
      <c r="A227" s="65" t="s">
        <v>456</v>
      </c>
      <c r="B227" s="63" t="s">
        <v>179</v>
      </c>
      <c r="C227" s="66" t="s">
        <v>411</v>
      </c>
      <c r="D227" s="67">
        <v>43404</v>
      </c>
      <c r="E227" s="68">
        <v>43599</v>
      </c>
      <c r="F227" s="66" t="s">
        <v>338</v>
      </c>
      <c r="G227" s="66" t="s">
        <v>336</v>
      </c>
      <c r="H227" s="66" t="s">
        <v>181</v>
      </c>
      <c r="I227" s="64">
        <v>13608</v>
      </c>
      <c r="J227" s="70">
        <v>0</v>
      </c>
      <c r="K227" s="41">
        <f>COUNTIFS($B$5:B227,B227)</f>
        <v>2</v>
      </c>
    </row>
    <row r="228" spans="1:11" ht="25.5" hidden="1" outlineLevel="3" x14ac:dyDescent="0.25">
      <c r="A228" s="65" t="s">
        <v>456</v>
      </c>
      <c r="B228" s="63" t="s">
        <v>179</v>
      </c>
      <c r="C228" s="66" t="s">
        <v>411</v>
      </c>
      <c r="D228" s="67">
        <v>43404</v>
      </c>
      <c r="E228" s="68">
        <v>43599</v>
      </c>
      <c r="F228" s="66" t="s">
        <v>338</v>
      </c>
      <c r="G228" s="66" t="s">
        <v>335</v>
      </c>
      <c r="H228" s="66" t="s">
        <v>182</v>
      </c>
      <c r="I228" s="64">
        <v>3178</v>
      </c>
      <c r="J228" s="70">
        <v>0</v>
      </c>
      <c r="K228" s="41">
        <f>COUNTIFS($B$5:B228,B228)</f>
        <v>3</v>
      </c>
    </row>
    <row r="229" spans="1:11" ht="25.5" hidden="1" outlineLevel="3" x14ac:dyDescent="0.25">
      <c r="A229" s="65" t="s">
        <v>456</v>
      </c>
      <c r="B229" s="63" t="s">
        <v>179</v>
      </c>
      <c r="C229" s="66" t="s">
        <v>411</v>
      </c>
      <c r="D229" s="67">
        <v>43404</v>
      </c>
      <c r="E229" s="68">
        <v>43599</v>
      </c>
      <c r="F229" s="66" t="s">
        <v>338</v>
      </c>
      <c r="G229" s="66" t="s">
        <v>335</v>
      </c>
      <c r="H229" s="66" t="s">
        <v>183</v>
      </c>
      <c r="I229" s="64">
        <v>295.07</v>
      </c>
      <c r="J229" s="70">
        <v>0</v>
      </c>
      <c r="K229" s="41">
        <f>COUNTIFS($B$5:B229,B229)</f>
        <v>4</v>
      </c>
    </row>
    <row r="230" spans="1:11" hidden="1" outlineLevel="2" x14ac:dyDescent="0.25">
      <c r="A230" s="30"/>
      <c r="B230" s="33" t="s">
        <v>556</v>
      </c>
      <c r="C230" s="88"/>
      <c r="D230" s="89"/>
      <c r="E230" s="90"/>
      <c r="F230" s="88"/>
      <c r="G230" s="88"/>
      <c r="H230" s="88"/>
      <c r="I230" s="31">
        <f>SUBTOTAL(9,I226:I229)</f>
        <v>18278.21</v>
      </c>
      <c r="J230" s="92">
        <f>SUBTOTAL(9,J226:J229)</f>
        <v>0</v>
      </c>
      <c r="K230" s="87"/>
    </row>
    <row r="231" spans="1:11" ht="38.25" hidden="1" outlineLevel="3" x14ac:dyDescent="0.25">
      <c r="A231" s="65" t="s">
        <v>456</v>
      </c>
      <c r="B231" s="63" t="s">
        <v>184</v>
      </c>
      <c r="C231" s="66" t="s">
        <v>412</v>
      </c>
      <c r="D231" s="67">
        <v>43431</v>
      </c>
      <c r="E231" s="68">
        <v>43679</v>
      </c>
      <c r="F231" s="66" t="s">
        <v>338</v>
      </c>
      <c r="G231" s="66" t="s">
        <v>448</v>
      </c>
      <c r="H231" s="66" t="s">
        <v>185</v>
      </c>
      <c r="I231" s="64">
        <v>4321.3999999999996</v>
      </c>
      <c r="J231" s="70">
        <v>0</v>
      </c>
      <c r="K231" s="72">
        <f>COUNTIFS($B$5:B231,B231)</f>
        <v>1</v>
      </c>
    </row>
    <row r="232" spans="1:11" ht="38.25" hidden="1" outlineLevel="3" x14ac:dyDescent="0.25">
      <c r="A232" s="65" t="s">
        <v>456</v>
      </c>
      <c r="B232" s="63" t="s">
        <v>184</v>
      </c>
      <c r="C232" s="66" t="s">
        <v>412</v>
      </c>
      <c r="D232" s="67">
        <v>43431</v>
      </c>
      <c r="E232" s="68">
        <v>43679</v>
      </c>
      <c r="F232" s="66" t="s">
        <v>338</v>
      </c>
      <c r="G232" s="66" t="s">
        <v>448</v>
      </c>
      <c r="H232" s="66" t="s">
        <v>186</v>
      </c>
      <c r="I232" s="64">
        <v>4321.3999999999996</v>
      </c>
      <c r="J232" s="70">
        <v>0</v>
      </c>
      <c r="K232" s="72">
        <f>COUNTIFS($B$5:B232,B232)</f>
        <v>2</v>
      </c>
    </row>
    <row r="233" spans="1:11" ht="38.25" hidden="1" outlineLevel="3" x14ac:dyDescent="0.25">
      <c r="A233" s="65" t="s">
        <v>456</v>
      </c>
      <c r="B233" s="63" t="s">
        <v>184</v>
      </c>
      <c r="C233" s="66" t="s">
        <v>412</v>
      </c>
      <c r="D233" s="67">
        <v>43431</v>
      </c>
      <c r="E233" s="68">
        <v>43679</v>
      </c>
      <c r="F233" s="66" t="s">
        <v>338</v>
      </c>
      <c r="G233" s="66" t="s">
        <v>335</v>
      </c>
      <c r="H233" s="66" t="s">
        <v>187</v>
      </c>
      <c r="I233" s="64">
        <v>1232.5</v>
      </c>
      <c r="J233" s="70">
        <v>0</v>
      </c>
      <c r="K233" s="72">
        <f>COUNTIFS($B$5:B233,B233)</f>
        <v>3</v>
      </c>
    </row>
    <row r="234" spans="1:11" ht="38.25" hidden="1" outlineLevel="3" x14ac:dyDescent="0.25">
      <c r="A234" s="65" t="s">
        <v>456</v>
      </c>
      <c r="B234" s="63" t="s">
        <v>184</v>
      </c>
      <c r="C234" s="66" t="s">
        <v>412</v>
      </c>
      <c r="D234" s="67">
        <v>43431</v>
      </c>
      <c r="E234" s="68">
        <v>43679</v>
      </c>
      <c r="F234" s="66" t="s">
        <v>338</v>
      </c>
      <c r="G234" s="66" t="s">
        <v>335</v>
      </c>
      <c r="H234" s="66" t="s">
        <v>188</v>
      </c>
      <c r="I234" s="64">
        <v>1232.5</v>
      </c>
      <c r="J234" s="70">
        <v>0</v>
      </c>
      <c r="K234" s="72">
        <f>COUNTIFS($B$5:B234,B234)</f>
        <v>4</v>
      </c>
    </row>
    <row r="235" spans="1:11" ht="38.25" hidden="1" outlineLevel="3" x14ac:dyDescent="0.25">
      <c r="A235" s="65" t="s">
        <v>456</v>
      </c>
      <c r="B235" s="63" t="s">
        <v>184</v>
      </c>
      <c r="C235" s="66" t="s">
        <v>412</v>
      </c>
      <c r="D235" s="67">
        <v>43431</v>
      </c>
      <c r="E235" s="68">
        <v>43679</v>
      </c>
      <c r="F235" s="66" t="s">
        <v>338</v>
      </c>
      <c r="G235" s="66" t="s">
        <v>336</v>
      </c>
      <c r="H235" s="66" t="s">
        <v>189</v>
      </c>
      <c r="I235" s="64">
        <v>194454</v>
      </c>
      <c r="J235" s="70">
        <v>0</v>
      </c>
      <c r="K235" s="72">
        <f>COUNTIFS($B$5:B235,B235)</f>
        <v>5</v>
      </c>
    </row>
    <row r="236" spans="1:11" ht="38.25" hidden="1" outlineLevel="3" x14ac:dyDescent="0.25">
      <c r="A236" s="65" t="s">
        <v>456</v>
      </c>
      <c r="B236" s="63" t="s">
        <v>184</v>
      </c>
      <c r="C236" s="66" t="s">
        <v>412</v>
      </c>
      <c r="D236" s="67">
        <v>43431</v>
      </c>
      <c r="E236" s="68">
        <v>43679</v>
      </c>
      <c r="F236" s="66" t="s">
        <v>338</v>
      </c>
      <c r="G236" s="66" t="s">
        <v>336</v>
      </c>
      <c r="H236" s="66" t="s">
        <v>190</v>
      </c>
      <c r="I236" s="64">
        <v>194454</v>
      </c>
      <c r="J236" s="70">
        <v>0</v>
      </c>
      <c r="K236" s="72">
        <f>COUNTIFS($B$5:B236,B236)</f>
        <v>6</v>
      </c>
    </row>
    <row r="237" spans="1:11" ht="38.25" hidden="1" outlineLevel="3" x14ac:dyDescent="0.25">
      <c r="A237" s="65" t="s">
        <v>456</v>
      </c>
      <c r="B237" s="63" t="s">
        <v>184</v>
      </c>
      <c r="C237" s="66" t="s">
        <v>412</v>
      </c>
      <c r="D237" s="67">
        <v>43431</v>
      </c>
      <c r="E237" s="68">
        <v>43679</v>
      </c>
      <c r="F237" s="66" t="s">
        <v>338</v>
      </c>
      <c r="G237" s="66" t="s">
        <v>335</v>
      </c>
      <c r="H237" s="66" t="s">
        <v>191</v>
      </c>
      <c r="I237" s="64">
        <v>2808.93</v>
      </c>
      <c r="J237" s="70">
        <v>0</v>
      </c>
      <c r="K237" s="72">
        <f>COUNTIFS($B$5:B237,B237)</f>
        <v>7</v>
      </c>
    </row>
    <row r="238" spans="1:11" ht="38.25" hidden="1" outlineLevel="3" x14ac:dyDescent="0.25">
      <c r="A238" s="65" t="s">
        <v>456</v>
      </c>
      <c r="B238" s="63" t="s">
        <v>184</v>
      </c>
      <c r="C238" s="66" t="s">
        <v>412</v>
      </c>
      <c r="D238" s="67">
        <v>43431</v>
      </c>
      <c r="E238" s="68">
        <v>43679</v>
      </c>
      <c r="F238" s="66" t="s">
        <v>338</v>
      </c>
      <c r="G238" s="66" t="s">
        <v>335</v>
      </c>
      <c r="H238" s="66" t="s">
        <v>192</v>
      </c>
      <c r="I238" s="64">
        <v>2808.93</v>
      </c>
      <c r="J238" s="70">
        <v>0</v>
      </c>
      <c r="K238" s="72">
        <f>COUNTIFS($B$5:B238,B238)</f>
        <v>8</v>
      </c>
    </row>
    <row r="239" spans="1:11" ht="38.25" hidden="1" outlineLevel="3" x14ac:dyDescent="0.25">
      <c r="A239" s="65" t="s">
        <v>456</v>
      </c>
      <c r="B239" s="63" t="s">
        <v>184</v>
      </c>
      <c r="C239" s="66" t="s">
        <v>412</v>
      </c>
      <c r="D239" s="67">
        <v>43431</v>
      </c>
      <c r="E239" s="68">
        <v>43679</v>
      </c>
      <c r="F239" s="66" t="s">
        <v>338</v>
      </c>
      <c r="G239" s="66" t="s">
        <v>449</v>
      </c>
      <c r="H239" s="66" t="s">
        <v>354</v>
      </c>
      <c r="I239" s="64">
        <v>5000</v>
      </c>
      <c r="J239" s="70">
        <v>0</v>
      </c>
      <c r="K239" s="72">
        <f>COUNTIFS($B$5:B239,B239)</f>
        <v>9</v>
      </c>
    </row>
    <row r="240" spans="1:11" ht="38.25" hidden="1" outlineLevel="3" x14ac:dyDescent="0.25">
      <c r="A240" s="65" t="s">
        <v>456</v>
      </c>
      <c r="B240" s="63" t="s">
        <v>184</v>
      </c>
      <c r="C240" s="66" t="s">
        <v>412</v>
      </c>
      <c r="D240" s="67">
        <v>43431</v>
      </c>
      <c r="E240" s="68">
        <v>43679</v>
      </c>
      <c r="F240" s="66" t="s">
        <v>338</v>
      </c>
      <c r="G240" s="66" t="s">
        <v>341</v>
      </c>
      <c r="H240" s="66" t="s">
        <v>355</v>
      </c>
      <c r="I240" s="64">
        <v>70000</v>
      </c>
      <c r="J240" s="70">
        <v>0</v>
      </c>
      <c r="K240" s="72">
        <f>COUNTIFS($B$5:B240,B240)</f>
        <v>10</v>
      </c>
    </row>
    <row r="241" spans="1:11" ht="38.25" hidden="1" outlineLevel="3" x14ac:dyDescent="0.25">
      <c r="A241" s="65" t="s">
        <v>456</v>
      </c>
      <c r="B241" s="63" t="s">
        <v>184</v>
      </c>
      <c r="C241" s="66" t="s">
        <v>412</v>
      </c>
      <c r="D241" s="67">
        <v>43431</v>
      </c>
      <c r="E241" s="68">
        <v>43679</v>
      </c>
      <c r="F241" s="66" t="s">
        <v>338</v>
      </c>
      <c r="G241" s="66" t="s">
        <v>341</v>
      </c>
      <c r="H241" s="66" t="s">
        <v>356</v>
      </c>
      <c r="I241" s="64">
        <v>10000</v>
      </c>
      <c r="J241" s="70">
        <v>0</v>
      </c>
      <c r="K241" s="72">
        <f>COUNTIFS($B$5:B241,B241)</f>
        <v>11</v>
      </c>
    </row>
    <row r="242" spans="1:11" ht="38.25" hidden="1" outlineLevel="3" x14ac:dyDescent="0.25">
      <c r="A242" s="65" t="s">
        <v>456</v>
      </c>
      <c r="B242" s="63" t="s">
        <v>184</v>
      </c>
      <c r="C242" s="66" t="s">
        <v>412</v>
      </c>
      <c r="D242" s="67">
        <v>43431</v>
      </c>
      <c r="E242" s="68">
        <v>43679</v>
      </c>
      <c r="F242" s="66" t="s">
        <v>338</v>
      </c>
      <c r="G242" s="66" t="s">
        <v>341</v>
      </c>
      <c r="H242" s="66" t="s">
        <v>357</v>
      </c>
      <c r="I242" s="64">
        <v>131000</v>
      </c>
      <c r="J242" s="70">
        <v>0</v>
      </c>
      <c r="K242" s="72">
        <f>COUNTIFS($B$5:B242,B242)</f>
        <v>12</v>
      </c>
    </row>
    <row r="243" spans="1:11" ht="38.25" hidden="1" outlineLevel="3" x14ac:dyDescent="0.25">
      <c r="A243" s="65" t="s">
        <v>456</v>
      </c>
      <c r="B243" s="63" t="s">
        <v>184</v>
      </c>
      <c r="C243" s="66" t="s">
        <v>412</v>
      </c>
      <c r="D243" s="67">
        <v>43431</v>
      </c>
      <c r="E243" s="68">
        <v>43679</v>
      </c>
      <c r="F243" s="66" t="s">
        <v>338</v>
      </c>
      <c r="G243" s="66" t="s">
        <v>450</v>
      </c>
      <c r="H243" s="66" t="s">
        <v>358</v>
      </c>
      <c r="I243" s="64">
        <v>0</v>
      </c>
      <c r="J243" s="70">
        <v>0</v>
      </c>
      <c r="K243" s="72">
        <f>COUNTIFS($B$5:B243,B243)</f>
        <v>13</v>
      </c>
    </row>
    <row r="244" spans="1:11" hidden="1" outlineLevel="2" x14ac:dyDescent="0.25">
      <c r="A244" s="30"/>
      <c r="B244" s="33" t="s">
        <v>557</v>
      </c>
      <c r="C244" s="88"/>
      <c r="D244" s="89"/>
      <c r="E244" s="90"/>
      <c r="F244" s="88"/>
      <c r="G244" s="88"/>
      <c r="H244" s="88"/>
      <c r="I244" s="31">
        <f>SUBTOTAL(9,I231:I243)</f>
        <v>621633.65999999992</v>
      </c>
      <c r="J244" s="92">
        <f>SUBTOTAL(9,J231:J243)</f>
        <v>0</v>
      </c>
      <c r="K244" s="86"/>
    </row>
    <row r="245" spans="1:11" ht="25.5" hidden="1" outlineLevel="3" x14ac:dyDescent="0.25">
      <c r="A245" s="65" t="s">
        <v>456</v>
      </c>
      <c r="B245" s="63" t="s">
        <v>483</v>
      </c>
      <c r="C245" s="66" t="s">
        <v>490</v>
      </c>
      <c r="D245" s="68">
        <v>43571</v>
      </c>
      <c r="E245" s="68">
        <v>43571</v>
      </c>
      <c r="F245" s="66" t="s">
        <v>337</v>
      </c>
      <c r="G245" s="66" t="s">
        <v>335</v>
      </c>
      <c r="H245" s="69" t="s">
        <v>462</v>
      </c>
      <c r="I245" s="64">
        <v>442.68</v>
      </c>
      <c r="J245" s="70">
        <v>0</v>
      </c>
      <c r="K245" s="72">
        <f>COUNTIFS($B$5:B245,B245)</f>
        <v>1</v>
      </c>
    </row>
    <row r="246" spans="1:11" ht="25.5" hidden="1" outlineLevel="3" x14ac:dyDescent="0.25">
      <c r="A246" s="65" t="s">
        <v>456</v>
      </c>
      <c r="B246" s="63" t="s">
        <v>483</v>
      </c>
      <c r="C246" s="66" t="s">
        <v>490</v>
      </c>
      <c r="D246" s="68">
        <v>43571</v>
      </c>
      <c r="E246" s="68">
        <v>43571</v>
      </c>
      <c r="F246" s="66" t="s">
        <v>337</v>
      </c>
      <c r="G246" s="66" t="s">
        <v>335</v>
      </c>
      <c r="H246" s="69" t="s">
        <v>469</v>
      </c>
      <c r="I246" s="64">
        <v>1008.42</v>
      </c>
      <c r="J246" s="70">
        <v>0</v>
      </c>
      <c r="K246" s="72">
        <f>COUNTIFS($B$5:B246,B246)</f>
        <v>2</v>
      </c>
    </row>
    <row r="247" spans="1:11" ht="25.5" hidden="1" outlineLevel="3" x14ac:dyDescent="0.25">
      <c r="A247" s="65" t="s">
        <v>456</v>
      </c>
      <c r="B247" s="63" t="s">
        <v>483</v>
      </c>
      <c r="C247" s="66" t="s">
        <v>490</v>
      </c>
      <c r="D247" s="68">
        <v>43571</v>
      </c>
      <c r="E247" s="68">
        <v>43571</v>
      </c>
      <c r="F247" s="66" t="s">
        <v>337</v>
      </c>
      <c r="G247" s="66" t="s">
        <v>448</v>
      </c>
      <c r="H247" s="69" t="s">
        <v>464</v>
      </c>
      <c r="I247" s="64">
        <v>1551.27</v>
      </c>
      <c r="J247" s="70">
        <v>0</v>
      </c>
      <c r="K247" s="72">
        <f>COUNTIFS($B$5:B247,B247)</f>
        <v>3</v>
      </c>
    </row>
    <row r="248" spans="1:11" hidden="1" outlineLevel="2" x14ac:dyDescent="0.25">
      <c r="A248" s="30"/>
      <c r="B248" s="33" t="s">
        <v>558</v>
      </c>
      <c r="C248" s="88"/>
      <c r="D248" s="90"/>
      <c r="E248" s="90"/>
      <c r="F248" s="88"/>
      <c r="G248" s="88"/>
      <c r="H248" s="93"/>
      <c r="I248" s="31">
        <f>SUBTOTAL(9,I245:I247)</f>
        <v>3002.37</v>
      </c>
      <c r="J248" s="92">
        <f>SUBTOTAL(9,J245:J247)</f>
        <v>0</v>
      </c>
      <c r="K248" s="86"/>
    </row>
    <row r="249" spans="1:11" ht="30" outlineLevel="1" collapsed="1" x14ac:dyDescent="0.25">
      <c r="A249" s="164" t="s">
        <v>513</v>
      </c>
      <c r="B249" s="165"/>
      <c r="C249" s="166"/>
      <c r="D249" s="167"/>
      <c r="E249" s="167"/>
      <c r="F249" s="166"/>
      <c r="G249" s="166"/>
      <c r="H249" s="168"/>
      <c r="I249" s="169">
        <f>SUBTOTAL(9,I221:I247)</f>
        <v>693990.78</v>
      </c>
      <c r="J249" s="170">
        <f>SUBTOTAL(9,J221:J247)</f>
        <v>0</v>
      </c>
      <c r="K249" s="171"/>
    </row>
    <row r="250" spans="1:11" ht="28.5" hidden="1" outlineLevel="3" x14ac:dyDescent="0.25">
      <c r="A250" s="55" t="s">
        <v>457</v>
      </c>
      <c r="B250" s="42" t="s">
        <v>193</v>
      </c>
      <c r="C250" s="43" t="s">
        <v>413</v>
      </c>
      <c r="D250" s="44">
        <v>43290</v>
      </c>
      <c r="E250" s="45">
        <v>43664</v>
      </c>
      <c r="F250" s="43" t="s">
        <v>338</v>
      </c>
      <c r="G250" s="43" t="s">
        <v>336</v>
      </c>
      <c r="H250" s="43" t="s">
        <v>194</v>
      </c>
      <c r="I250" s="61">
        <v>12465</v>
      </c>
      <c r="J250" s="46">
        <v>0</v>
      </c>
      <c r="K250" s="57">
        <f>COUNTIFS($B$5:B250,B250)</f>
        <v>1</v>
      </c>
    </row>
    <row r="251" spans="1:11" ht="28.5" hidden="1" outlineLevel="3" x14ac:dyDescent="0.25">
      <c r="A251" s="55" t="s">
        <v>457</v>
      </c>
      <c r="B251" s="42" t="s">
        <v>193</v>
      </c>
      <c r="C251" s="43" t="s">
        <v>413</v>
      </c>
      <c r="D251" s="44">
        <v>43290</v>
      </c>
      <c r="E251" s="45">
        <v>43664</v>
      </c>
      <c r="F251" s="43" t="s">
        <v>338</v>
      </c>
      <c r="G251" s="43" t="s">
        <v>336</v>
      </c>
      <c r="H251" s="43" t="s">
        <v>195</v>
      </c>
      <c r="I251" s="61">
        <v>15433</v>
      </c>
      <c r="J251" s="46">
        <v>0</v>
      </c>
      <c r="K251" s="57">
        <f>COUNTIFS($B$5:B251,B251)</f>
        <v>2</v>
      </c>
    </row>
    <row r="252" spans="1:11" ht="28.5" hidden="1" outlineLevel="3" x14ac:dyDescent="0.25">
      <c r="A252" s="55" t="s">
        <v>457</v>
      </c>
      <c r="B252" s="42" t="s">
        <v>193</v>
      </c>
      <c r="C252" s="43" t="s">
        <v>413</v>
      </c>
      <c r="D252" s="44">
        <v>43290</v>
      </c>
      <c r="E252" s="45">
        <v>43664</v>
      </c>
      <c r="F252" s="43" t="s">
        <v>338</v>
      </c>
      <c r="G252" s="43" t="s">
        <v>335</v>
      </c>
      <c r="H252" s="43" t="s">
        <v>196</v>
      </c>
      <c r="I252" s="61">
        <v>624.21</v>
      </c>
      <c r="J252" s="46">
        <v>0</v>
      </c>
      <c r="K252" s="57">
        <f>COUNTIFS($B$5:B252,B252)</f>
        <v>3</v>
      </c>
    </row>
    <row r="253" spans="1:11" hidden="1" outlineLevel="2" x14ac:dyDescent="0.25">
      <c r="A253" s="28"/>
      <c r="B253" s="32" t="s">
        <v>559</v>
      </c>
      <c r="C253" s="34"/>
      <c r="D253" s="83"/>
      <c r="E253" s="84"/>
      <c r="F253" s="34"/>
      <c r="G253" s="34"/>
      <c r="H253" s="34"/>
      <c r="I253" s="29">
        <f>SUBTOTAL(9,I250:I252)</f>
        <v>28522.21</v>
      </c>
      <c r="J253" s="85">
        <f>SUBTOTAL(9,J250:J252)</f>
        <v>0</v>
      </c>
      <c r="K253" s="86"/>
    </row>
    <row r="254" spans="1:11" ht="25.5" hidden="1" outlineLevel="3" x14ac:dyDescent="0.25">
      <c r="A254" s="35" t="s">
        <v>457</v>
      </c>
      <c r="B254" s="36" t="s">
        <v>197</v>
      </c>
      <c r="C254" s="37" t="s">
        <v>414</v>
      </c>
      <c r="D254" s="38">
        <v>43416</v>
      </c>
      <c r="E254" s="39">
        <v>43595</v>
      </c>
      <c r="F254" s="37" t="s">
        <v>338</v>
      </c>
      <c r="G254" s="37" t="s">
        <v>336</v>
      </c>
      <c r="H254" s="37" t="s">
        <v>198</v>
      </c>
      <c r="I254" s="60">
        <v>2077.5</v>
      </c>
      <c r="J254" s="40">
        <v>0</v>
      </c>
      <c r="K254" s="72">
        <f>COUNTIFS($B$5:B254,B254)</f>
        <v>1</v>
      </c>
    </row>
    <row r="255" spans="1:11" ht="25.5" hidden="1" outlineLevel="3" x14ac:dyDescent="0.25">
      <c r="A255" s="35" t="s">
        <v>457</v>
      </c>
      <c r="B255" s="36" t="s">
        <v>197</v>
      </c>
      <c r="C255" s="37" t="s">
        <v>414</v>
      </c>
      <c r="D255" s="38">
        <v>43416</v>
      </c>
      <c r="E255" s="39">
        <v>43595</v>
      </c>
      <c r="F255" s="37" t="s">
        <v>338</v>
      </c>
      <c r="G255" s="37" t="s">
        <v>336</v>
      </c>
      <c r="H255" s="37" t="s">
        <v>199</v>
      </c>
      <c r="I255" s="60">
        <v>2077.5</v>
      </c>
      <c r="J255" s="40">
        <v>0</v>
      </c>
      <c r="K255" s="72">
        <f>COUNTIFS($B$5:B255,B255)</f>
        <v>2</v>
      </c>
    </row>
    <row r="256" spans="1:11" ht="25.5" hidden="1" outlineLevel="3" x14ac:dyDescent="0.25">
      <c r="A256" s="35" t="s">
        <v>457</v>
      </c>
      <c r="B256" s="36" t="s">
        <v>197</v>
      </c>
      <c r="C256" s="37" t="s">
        <v>414</v>
      </c>
      <c r="D256" s="38">
        <v>43416</v>
      </c>
      <c r="E256" s="39">
        <v>43595</v>
      </c>
      <c r="F256" s="37" t="s">
        <v>338</v>
      </c>
      <c r="G256" s="37" t="s">
        <v>335</v>
      </c>
      <c r="H256" s="37" t="s">
        <v>200</v>
      </c>
      <c r="I256" s="60">
        <v>288.12</v>
      </c>
      <c r="J256" s="40">
        <v>0</v>
      </c>
      <c r="K256" s="72">
        <f>COUNTIFS($B$5:B256,B256)</f>
        <v>3</v>
      </c>
    </row>
    <row r="257" spans="1:11" ht="25.5" hidden="1" outlineLevel="3" x14ac:dyDescent="0.25">
      <c r="A257" s="35" t="s">
        <v>457</v>
      </c>
      <c r="B257" s="36" t="s">
        <v>197</v>
      </c>
      <c r="C257" s="37" t="s">
        <v>414</v>
      </c>
      <c r="D257" s="38">
        <v>43416</v>
      </c>
      <c r="E257" s="39">
        <v>43595</v>
      </c>
      <c r="F257" s="37" t="s">
        <v>338</v>
      </c>
      <c r="G257" s="37" t="s">
        <v>335</v>
      </c>
      <c r="H257" s="37" t="s">
        <v>201</v>
      </c>
      <c r="I257" s="60">
        <v>288.12</v>
      </c>
      <c r="J257" s="40">
        <v>0</v>
      </c>
      <c r="K257" s="72">
        <f>COUNTIFS($B$5:B257,B257)</f>
        <v>4</v>
      </c>
    </row>
    <row r="258" spans="1:11" hidden="1" outlineLevel="2" x14ac:dyDescent="0.25">
      <c r="A258" s="28"/>
      <c r="B258" s="32" t="s">
        <v>560</v>
      </c>
      <c r="C258" s="34"/>
      <c r="D258" s="83"/>
      <c r="E258" s="84"/>
      <c r="F258" s="34"/>
      <c r="G258" s="34"/>
      <c r="H258" s="34"/>
      <c r="I258" s="29">
        <f>SUBTOTAL(9,I254:I257)</f>
        <v>4731.24</v>
      </c>
      <c r="J258" s="85">
        <f>SUBTOTAL(9,J254:J257)</f>
        <v>0</v>
      </c>
      <c r="K258" s="86"/>
    </row>
    <row r="259" spans="1:11" ht="25.5" hidden="1" outlineLevel="3" x14ac:dyDescent="0.25">
      <c r="A259" s="35" t="s">
        <v>457</v>
      </c>
      <c r="B259" s="36" t="s">
        <v>202</v>
      </c>
      <c r="C259" s="37" t="s">
        <v>415</v>
      </c>
      <c r="D259" s="38">
        <v>43500</v>
      </c>
      <c r="E259" s="39">
        <v>43665</v>
      </c>
      <c r="F259" s="37" t="s">
        <v>338</v>
      </c>
      <c r="G259" s="37" t="s">
        <v>336</v>
      </c>
      <c r="H259" s="37" t="s">
        <v>203</v>
      </c>
      <c r="I259" s="60">
        <v>5659.5</v>
      </c>
      <c r="J259" s="40">
        <v>0</v>
      </c>
      <c r="K259" s="72">
        <f>COUNTIFS($B$5:B259,B259)</f>
        <v>1</v>
      </c>
    </row>
    <row r="260" spans="1:11" ht="25.5" hidden="1" outlineLevel="3" x14ac:dyDescent="0.25">
      <c r="A260" s="35" t="s">
        <v>457</v>
      </c>
      <c r="B260" s="36" t="s">
        <v>202</v>
      </c>
      <c r="C260" s="37" t="s">
        <v>415</v>
      </c>
      <c r="D260" s="38">
        <v>43500</v>
      </c>
      <c r="E260" s="39">
        <v>43665</v>
      </c>
      <c r="F260" s="37" t="s">
        <v>338</v>
      </c>
      <c r="G260" s="37" t="s">
        <v>336</v>
      </c>
      <c r="H260" s="37" t="s">
        <v>204</v>
      </c>
      <c r="I260" s="60">
        <v>5659.5</v>
      </c>
      <c r="J260" s="40">
        <v>0</v>
      </c>
      <c r="K260" s="72">
        <f>COUNTIFS($B$5:B260,B260)</f>
        <v>2</v>
      </c>
    </row>
    <row r="261" spans="1:11" ht="25.5" hidden="1" outlineLevel="3" x14ac:dyDescent="0.25">
      <c r="A261" s="35" t="s">
        <v>457</v>
      </c>
      <c r="B261" s="36" t="s">
        <v>202</v>
      </c>
      <c r="C261" s="37" t="s">
        <v>415</v>
      </c>
      <c r="D261" s="38">
        <v>43500</v>
      </c>
      <c r="E261" s="39">
        <v>43665</v>
      </c>
      <c r="F261" s="37" t="s">
        <v>338</v>
      </c>
      <c r="G261" s="37" t="s">
        <v>335</v>
      </c>
      <c r="H261" s="37" t="s">
        <v>205</v>
      </c>
      <c r="I261" s="60">
        <v>480.16</v>
      </c>
      <c r="J261" s="40">
        <v>0</v>
      </c>
      <c r="K261" s="72">
        <f>COUNTIFS($B$5:B261,B261)</f>
        <v>3</v>
      </c>
    </row>
    <row r="262" spans="1:11" ht="25.5" hidden="1" outlineLevel="3" x14ac:dyDescent="0.25">
      <c r="A262" s="35" t="s">
        <v>457</v>
      </c>
      <c r="B262" s="36" t="s">
        <v>202</v>
      </c>
      <c r="C262" s="37" t="s">
        <v>415</v>
      </c>
      <c r="D262" s="38">
        <v>43500</v>
      </c>
      <c r="E262" s="39">
        <v>43665</v>
      </c>
      <c r="F262" s="37" t="s">
        <v>338</v>
      </c>
      <c r="G262" s="37" t="s">
        <v>335</v>
      </c>
      <c r="H262" s="37" t="s">
        <v>206</v>
      </c>
      <c r="I262" s="60">
        <v>480.16</v>
      </c>
      <c r="J262" s="40">
        <v>0</v>
      </c>
      <c r="K262" s="72">
        <f>COUNTIFS($B$5:B262,B262)</f>
        <v>4</v>
      </c>
    </row>
    <row r="263" spans="1:11" hidden="1" outlineLevel="2" x14ac:dyDescent="0.25">
      <c r="A263" s="28"/>
      <c r="B263" s="32" t="s">
        <v>561</v>
      </c>
      <c r="C263" s="34"/>
      <c r="D263" s="83"/>
      <c r="E263" s="84"/>
      <c r="F263" s="34"/>
      <c r="G263" s="34"/>
      <c r="H263" s="34"/>
      <c r="I263" s="29">
        <f>SUBTOTAL(9,I259:I262)</f>
        <v>12279.32</v>
      </c>
      <c r="J263" s="85">
        <f>SUBTOTAL(9,J259:J262)</f>
        <v>0</v>
      </c>
      <c r="K263" s="86"/>
    </row>
    <row r="264" spans="1:11" ht="38.25" hidden="1" outlineLevel="3" x14ac:dyDescent="0.25">
      <c r="A264" s="35" t="s">
        <v>457</v>
      </c>
      <c r="B264" s="36" t="s">
        <v>208</v>
      </c>
      <c r="C264" s="37" t="s">
        <v>416</v>
      </c>
      <c r="D264" s="38">
        <v>43609</v>
      </c>
      <c r="E264" s="39">
        <v>43868</v>
      </c>
      <c r="F264" s="37" t="s">
        <v>338</v>
      </c>
      <c r="G264" s="37" t="s">
        <v>336</v>
      </c>
      <c r="H264" s="37" t="s">
        <v>207</v>
      </c>
      <c r="I264" s="60">
        <v>14406</v>
      </c>
      <c r="J264" s="40">
        <v>0</v>
      </c>
      <c r="K264" s="72">
        <f>COUNTIFS($B$5:B264,B264)</f>
        <v>1</v>
      </c>
    </row>
    <row r="265" spans="1:11" ht="38.25" hidden="1" outlineLevel="3" x14ac:dyDescent="0.25">
      <c r="A265" s="35" t="s">
        <v>457</v>
      </c>
      <c r="B265" s="36" t="s">
        <v>208</v>
      </c>
      <c r="C265" s="37" t="s">
        <v>416</v>
      </c>
      <c r="D265" s="38">
        <v>43609</v>
      </c>
      <c r="E265" s="39">
        <v>43868</v>
      </c>
      <c r="F265" s="37" t="s">
        <v>338</v>
      </c>
      <c r="G265" s="37" t="s">
        <v>335</v>
      </c>
      <c r="H265" s="37" t="s">
        <v>209</v>
      </c>
      <c r="I265" s="60">
        <v>672.22</v>
      </c>
      <c r="J265" s="40">
        <v>0</v>
      </c>
      <c r="K265" s="72">
        <f>COUNTIFS($B$5:B265,B265)</f>
        <v>2</v>
      </c>
    </row>
    <row r="266" spans="1:11" hidden="1" outlineLevel="2" x14ac:dyDescent="0.25">
      <c r="A266" s="28"/>
      <c r="B266" s="32" t="s">
        <v>562</v>
      </c>
      <c r="C266" s="34"/>
      <c r="D266" s="83"/>
      <c r="E266" s="84"/>
      <c r="F266" s="34"/>
      <c r="G266" s="34"/>
      <c r="H266" s="34"/>
      <c r="I266" s="29">
        <f>SUBTOTAL(9,I264:I265)</f>
        <v>15078.22</v>
      </c>
      <c r="J266" s="85">
        <f>SUBTOTAL(9,J264:J265)</f>
        <v>0</v>
      </c>
      <c r="K266" s="86"/>
    </row>
    <row r="267" spans="1:11" ht="15" outlineLevel="1" collapsed="1" x14ac:dyDescent="0.25">
      <c r="A267" s="156" t="s">
        <v>514</v>
      </c>
      <c r="B267" s="157"/>
      <c r="C267" s="158"/>
      <c r="D267" s="159"/>
      <c r="E267" s="160"/>
      <c r="F267" s="158"/>
      <c r="G267" s="158"/>
      <c r="H267" s="158"/>
      <c r="I267" s="161">
        <f>SUBTOTAL(9,I250:I265)</f>
        <v>60610.990000000013</v>
      </c>
      <c r="J267" s="162">
        <f>SUBTOTAL(9,J250:J265)</f>
        <v>0</v>
      </c>
      <c r="K267" s="171"/>
    </row>
    <row r="268" spans="1:11" ht="25.5" hidden="1" outlineLevel="3" x14ac:dyDescent="0.25">
      <c r="A268" s="65" t="s">
        <v>493</v>
      </c>
      <c r="B268" s="36" t="s">
        <v>484</v>
      </c>
      <c r="C268" s="37" t="s">
        <v>491</v>
      </c>
      <c r="D268" s="68">
        <v>43682</v>
      </c>
      <c r="E268" s="68">
        <v>43682</v>
      </c>
      <c r="F268" s="66" t="s">
        <v>337</v>
      </c>
      <c r="G268" s="66" t="s">
        <v>335</v>
      </c>
      <c r="H268" s="69" t="s">
        <v>474</v>
      </c>
      <c r="I268" s="64">
        <v>552.6</v>
      </c>
      <c r="J268" s="70">
        <v>0</v>
      </c>
      <c r="K268" s="72">
        <f>COUNTIFS($B$5:B268,B268)</f>
        <v>1</v>
      </c>
    </row>
    <row r="269" spans="1:11" ht="25.5" hidden="1" outlineLevel="3" x14ac:dyDescent="0.25">
      <c r="A269" s="65" t="s">
        <v>493</v>
      </c>
      <c r="B269" s="36" t="s">
        <v>484</v>
      </c>
      <c r="C269" s="37" t="s">
        <v>491</v>
      </c>
      <c r="D269" s="68">
        <v>43682</v>
      </c>
      <c r="E269" s="68">
        <v>43682</v>
      </c>
      <c r="F269" s="66" t="s">
        <v>337</v>
      </c>
      <c r="G269" s="66" t="s">
        <v>335</v>
      </c>
      <c r="H269" s="69" t="s">
        <v>475</v>
      </c>
      <c r="I269" s="64">
        <v>864.36</v>
      </c>
      <c r="J269" s="70">
        <v>0</v>
      </c>
      <c r="K269" s="72">
        <f>COUNTIFS($B$5:B269,B269)</f>
        <v>2</v>
      </c>
    </row>
    <row r="270" spans="1:11" ht="25.5" hidden="1" outlineLevel="3" x14ac:dyDescent="0.25">
      <c r="A270" s="65" t="s">
        <v>493</v>
      </c>
      <c r="B270" s="36" t="s">
        <v>484</v>
      </c>
      <c r="C270" s="37" t="s">
        <v>491</v>
      </c>
      <c r="D270" s="68">
        <v>43682</v>
      </c>
      <c r="E270" s="68">
        <v>43682</v>
      </c>
      <c r="F270" s="66" t="s">
        <v>337</v>
      </c>
      <c r="G270" s="66" t="s">
        <v>336</v>
      </c>
      <c r="H270" s="69" t="s">
        <v>472</v>
      </c>
      <c r="I270" s="64">
        <v>44874</v>
      </c>
      <c r="J270" s="70">
        <v>0</v>
      </c>
      <c r="K270" s="72">
        <f>COUNTIFS($B$5:B270,B270)</f>
        <v>3</v>
      </c>
    </row>
    <row r="271" spans="1:11" ht="25.5" hidden="1" outlineLevel="3" x14ac:dyDescent="0.25">
      <c r="A271" s="65" t="s">
        <v>493</v>
      </c>
      <c r="B271" s="36" t="s">
        <v>484</v>
      </c>
      <c r="C271" s="37" t="s">
        <v>491</v>
      </c>
      <c r="D271" s="68">
        <v>43682</v>
      </c>
      <c r="E271" s="68">
        <v>43682</v>
      </c>
      <c r="F271" s="66" t="s">
        <v>337</v>
      </c>
      <c r="G271" s="66" t="s">
        <v>336</v>
      </c>
      <c r="H271" s="69" t="s">
        <v>476</v>
      </c>
      <c r="I271" s="64">
        <v>55554</v>
      </c>
      <c r="J271" s="70">
        <v>0</v>
      </c>
      <c r="K271" s="72">
        <f>COUNTIFS($B$5:B271,B271)</f>
        <v>4</v>
      </c>
    </row>
    <row r="272" spans="1:11" ht="25.5" hidden="1" outlineLevel="3" x14ac:dyDescent="0.25">
      <c r="A272" s="65" t="s">
        <v>493</v>
      </c>
      <c r="B272" s="36" t="s">
        <v>484</v>
      </c>
      <c r="C272" s="37" t="s">
        <v>491</v>
      </c>
      <c r="D272" s="68">
        <v>43682</v>
      </c>
      <c r="E272" s="68">
        <v>43682</v>
      </c>
      <c r="F272" s="66" t="s">
        <v>337</v>
      </c>
      <c r="G272" s="66" t="s">
        <v>448</v>
      </c>
      <c r="H272" s="69" t="s">
        <v>473</v>
      </c>
      <c r="I272" s="64">
        <v>2643.84</v>
      </c>
      <c r="J272" s="70">
        <v>0</v>
      </c>
      <c r="K272" s="72">
        <f>COUNTIFS($B$5:B272,B272)</f>
        <v>5</v>
      </c>
    </row>
    <row r="273" spans="1:11" ht="25.5" hidden="1" outlineLevel="3" x14ac:dyDescent="0.25">
      <c r="A273" s="65" t="s">
        <v>493</v>
      </c>
      <c r="B273" s="36" t="s">
        <v>484</v>
      </c>
      <c r="C273" s="37" t="s">
        <v>491</v>
      </c>
      <c r="D273" s="68">
        <v>43682</v>
      </c>
      <c r="E273" s="68">
        <v>43682</v>
      </c>
      <c r="F273" s="66" t="s">
        <v>337</v>
      </c>
      <c r="G273" s="66" t="s">
        <v>451</v>
      </c>
      <c r="H273" s="69" t="s">
        <v>465</v>
      </c>
      <c r="I273" s="64">
        <v>4275.72</v>
      </c>
      <c r="J273" s="70">
        <v>0</v>
      </c>
      <c r="K273" s="72">
        <f>COUNTIFS($B$5:B273,B273)</f>
        <v>6</v>
      </c>
    </row>
    <row r="274" spans="1:11" ht="25.5" hidden="1" outlineLevel="3" x14ac:dyDescent="0.25">
      <c r="A274" s="65" t="s">
        <v>493</v>
      </c>
      <c r="B274" s="36" t="s">
        <v>484</v>
      </c>
      <c r="C274" s="37" t="s">
        <v>491</v>
      </c>
      <c r="D274" s="68">
        <v>43682</v>
      </c>
      <c r="E274" s="68">
        <v>43682</v>
      </c>
      <c r="F274" s="66" t="s">
        <v>337</v>
      </c>
      <c r="G274" s="66" t="s">
        <v>335</v>
      </c>
      <c r="H274" s="69" t="s">
        <v>466</v>
      </c>
      <c r="I274" s="64">
        <v>1179</v>
      </c>
      <c r="J274" s="70">
        <v>0</v>
      </c>
      <c r="K274" s="72">
        <f>COUNTIFS($B$5:B274,B274)</f>
        <v>7</v>
      </c>
    </row>
    <row r="275" spans="1:11" hidden="1" outlineLevel="2" x14ac:dyDescent="0.25">
      <c r="A275" s="30"/>
      <c r="B275" s="32" t="s">
        <v>563</v>
      </c>
      <c r="C275" s="34"/>
      <c r="D275" s="90"/>
      <c r="E275" s="90"/>
      <c r="F275" s="88"/>
      <c r="G275" s="88"/>
      <c r="H275" s="93"/>
      <c r="I275" s="31">
        <f>SUBTOTAL(9,I268:I274)</f>
        <v>109943.51999999999</v>
      </c>
      <c r="J275" s="92">
        <f>SUBTOTAL(9,J268:J274)</f>
        <v>0</v>
      </c>
      <c r="K275" s="86"/>
    </row>
    <row r="276" spans="1:11" ht="25.5" hidden="1" outlineLevel="3" x14ac:dyDescent="0.25">
      <c r="A276" s="65" t="s">
        <v>493</v>
      </c>
      <c r="B276" s="36" t="s">
        <v>485</v>
      </c>
      <c r="C276" s="37" t="s">
        <v>492</v>
      </c>
      <c r="D276" s="68">
        <v>43719</v>
      </c>
      <c r="E276" s="68">
        <v>43719</v>
      </c>
      <c r="F276" s="66" t="s">
        <v>337</v>
      </c>
      <c r="G276" s="66" t="s">
        <v>336</v>
      </c>
      <c r="H276" s="69" t="s">
        <v>472</v>
      </c>
      <c r="I276" s="64">
        <v>981000</v>
      </c>
      <c r="J276" s="70">
        <v>0</v>
      </c>
      <c r="K276" s="72">
        <f>COUNTIFS($B$5:B276,B276)</f>
        <v>1</v>
      </c>
    </row>
    <row r="277" spans="1:11" ht="25.5" hidden="1" outlineLevel="3" x14ac:dyDescent="0.25">
      <c r="A277" s="65" t="s">
        <v>493</v>
      </c>
      <c r="B277" s="36" t="s">
        <v>485</v>
      </c>
      <c r="C277" s="37" t="s">
        <v>492</v>
      </c>
      <c r="D277" s="68">
        <v>43719</v>
      </c>
      <c r="E277" s="68">
        <v>43719</v>
      </c>
      <c r="F277" s="66" t="s">
        <v>337</v>
      </c>
      <c r="G277" s="66" t="s">
        <v>339</v>
      </c>
      <c r="H277" s="69" t="s">
        <v>477</v>
      </c>
      <c r="I277" s="64">
        <v>662575</v>
      </c>
      <c r="J277" s="70">
        <v>0</v>
      </c>
      <c r="K277" s="72">
        <f>COUNTIFS($B$5:B277,B277)</f>
        <v>2</v>
      </c>
    </row>
    <row r="278" spans="1:11" ht="25.5" hidden="1" outlineLevel="3" x14ac:dyDescent="0.25">
      <c r="A278" s="65" t="s">
        <v>493</v>
      </c>
      <c r="B278" s="36" t="s">
        <v>485</v>
      </c>
      <c r="C278" s="37" t="s">
        <v>492</v>
      </c>
      <c r="D278" s="68">
        <v>43719</v>
      </c>
      <c r="E278" s="68">
        <v>43719</v>
      </c>
      <c r="F278" s="66" t="s">
        <v>337</v>
      </c>
      <c r="G278" s="66" t="s">
        <v>336</v>
      </c>
      <c r="H278" s="69" t="s">
        <v>478</v>
      </c>
      <c r="I278" s="64">
        <v>578708</v>
      </c>
      <c r="J278" s="70">
        <v>0</v>
      </c>
      <c r="K278" s="72">
        <f>COUNTIFS($B$5:B278,B278)</f>
        <v>3</v>
      </c>
    </row>
    <row r="279" spans="1:11" hidden="1" outlineLevel="2" x14ac:dyDescent="0.25">
      <c r="A279" s="30"/>
      <c r="B279" s="32" t="s">
        <v>564</v>
      </c>
      <c r="C279" s="34"/>
      <c r="D279" s="90"/>
      <c r="E279" s="90"/>
      <c r="F279" s="88"/>
      <c r="G279" s="88"/>
      <c r="H279" s="93"/>
      <c r="I279" s="31">
        <f>SUBTOTAL(9,I276:I278)</f>
        <v>2222283</v>
      </c>
      <c r="J279" s="92">
        <f>SUBTOTAL(9,J276:J278)</f>
        <v>0</v>
      </c>
      <c r="K279" s="86"/>
    </row>
    <row r="280" spans="1:11" ht="15" outlineLevel="1" collapsed="1" x14ac:dyDescent="0.25">
      <c r="A280" s="164" t="s">
        <v>515</v>
      </c>
      <c r="B280" s="157"/>
      <c r="C280" s="158"/>
      <c r="D280" s="167"/>
      <c r="E280" s="167"/>
      <c r="F280" s="166"/>
      <c r="G280" s="166"/>
      <c r="H280" s="168"/>
      <c r="I280" s="169">
        <f>SUBTOTAL(9,I268:I278)</f>
        <v>2332226.52</v>
      </c>
      <c r="J280" s="170">
        <f>SUBTOTAL(9,J268:J278)</f>
        <v>0</v>
      </c>
      <c r="K280" s="171"/>
    </row>
    <row r="281" spans="1:11" ht="28.5" hidden="1" outlineLevel="3" x14ac:dyDescent="0.25">
      <c r="A281" s="55" t="s">
        <v>458</v>
      </c>
      <c r="B281" s="42" t="s">
        <v>211</v>
      </c>
      <c r="C281" s="43" t="s">
        <v>417</v>
      </c>
      <c r="D281" s="58">
        <v>43200</v>
      </c>
      <c r="E281" s="59">
        <v>43649</v>
      </c>
      <c r="F281" s="43" t="s">
        <v>338</v>
      </c>
      <c r="G281" s="43" t="s">
        <v>335</v>
      </c>
      <c r="H281" s="43" t="s">
        <v>212</v>
      </c>
      <c r="I281" s="61">
        <v>768.25</v>
      </c>
      <c r="J281" s="46">
        <v>0</v>
      </c>
      <c r="K281" s="57">
        <f>COUNTIFS($B$5:B281,B281)</f>
        <v>1</v>
      </c>
    </row>
    <row r="282" spans="1:11" hidden="1" outlineLevel="2" x14ac:dyDescent="0.25">
      <c r="A282" s="28"/>
      <c r="B282" s="32" t="s">
        <v>565</v>
      </c>
      <c r="C282" s="34"/>
      <c r="D282" s="96"/>
      <c r="E282" s="97"/>
      <c r="F282" s="34"/>
      <c r="G282" s="34"/>
      <c r="H282" s="34"/>
      <c r="I282" s="29">
        <f>SUBTOTAL(9,I281:I281)</f>
        <v>768.25</v>
      </c>
      <c r="J282" s="85">
        <f>SUBTOTAL(9,J281:J281)</f>
        <v>0</v>
      </c>
      <c r="K282" s="86"/>
    </row>
    <row r="283" spans="1:11" ht="38.25" hidden="1" outlineLevel="3" x14ac:dyDescent="0.25">
      <c r="A283" s="35" t="s">
        <v>458</v>
      </c>
      <c r="B283" s="36" t="s">
        <v>213</v>
      </c>
      <c r="C283" s="37" t="s">
        <v>418</v>
      </c>
      <c r="D283" s="73">
        <v>43292</v>
      </c>
      <c r="E283" s="74">
        <v>43595</v>
      </c>
      <c r="F283" s="37" t="s">
        <v>338</v>
      </c>
      <c r="G283" s="37" t="s">
        <v>335</v>
      </c>
      <c r="H283" s="37" t="s">
        <v>214</v>
      </c>
      <c r="I283" s="60">
        <v>768.25</v>
      </c>
      <c r="J283" s="40">
        <v>0</v>
      </c>
      <c r="K283" s="72">
        <f>COUNTIFS($B$5:B283,B283)</f>
        <v>1</v>
      </c>
    </row>
    <row r="284" spans="1:11" hidden="1" outlineLevel="2" x14ac:dyDescent="0.25">
      <c r="A284" s="28"/>
      <c r="B284" s="32" t="s">
        <v>566</v>
      </c>
      <c r="C284" s="34"/>
      <c r="D284" s="96"/>
      <c r="E284" s="97"/>
      <c r="F284" s="34"/>
      <c r="G284" s="34"/>
      <c r="H284" s="34"/>
      <c r="I284" s="29">
        <f>SUBTOTAL(9,I283:I283)</f>
        <v>768.25</v>
      </c>
      <c r="J284" s="85">
        <f>SUBTOTAL(9,J283:J283)</f>
        <v>0</v>
      </c>
      <c r="K284" s="86"/>
    </row>
    <row r="285" spans="1:11" ht="25.5" hidden="1" outlineLevel="3" x14ac:dyDescent="0.25">
      <c r="A285" s="35" t="s">
        <v>458</v>
      </c>
      <c r="B285" s="36" t="s">
        <v>215</v>
      </c>
      <c r="C285" s="37" t="s">
        <v>419</v>
      </c>
      <c r="D285" s="73">
        <v>43472</v>
      </c>
      <c r="E285" s="74">
        <v>43794</v>
      </c>
      <c r="F285" s="37" t="s">
        <v>338</v>
      </c>
      <c r="G285" s="37" t="s">
        <v>336</v>
      </c>
      <c r="H285" s="37" t="s">
        <v>210</v>
      </c>
      <c r="I285" s="60">
        <v>393099.84</v>
      </c>
      <c r="J285" s="40">
        <v>0</v>
      </c>
      <c r="K285" s="72">
        <f>COUNTIFS($B$5:B285,B285)</f>
        <v>1</v>
      </c>
    </row>
    <row r="286" spans="1:11" ht="25.5" hidden="1" outlineLevel="3" x14ac:dyDescent="0.25">
      <c r="A286" s="35" t="s">
        <v>458</v>
      </c>
      <c r="B286" s="36" t="s">
        <v>215</v>
      </c>
      <c r="C286" s="37" t="s">
        <v>419</v>
      </c>
      <c r="D286" s="73">
        <v>43472</v>
      </c>
      <c r="E286" s="74">
        <v>43794</v>
      </c>
      <c r="F286" s="37" t="s">
        <v>338</v>
      </c>
      <c r="G286" s="37" t="s">
        <v>336</v>
      </c>
      <c r="H286" s="37" t="s">
        <v>216</v>
      </c>
      <c r="I286" s="60">
        <v>392906.7</v>
      </c>
      <c r="J286" s="40">
        <v>0</v>
      </c>
      <c r="K286" s="72">
        <f>COUNTIFS($B$5:B286,B286)</f>
        <v>2</v>
      </c>
    </row>
    <row r="287" spans="1:11" hidden="1" outlineLevel="2" x14ac:dyDescent="0.25">
      <c r="A287" s="28"/>
      <c r="B287" s="32" t="s">
        <v>567</v>
      </c>
      <c r="C287" s="34"/>
      <c r="D287" s="96"/>
      <c r="E287" s="97"/>
      <c r="F287" s="34"/>
      <c r="G287" s="34"/>
      <c r="H287" s="34"/>
      <c r="I287" s="29">
        <f>SUBTOTAL(9,I285:I286)</f>
        <v>786006.54</v>
      </c>
      <c r="J287" s="85">
        <f>SUBTOTAL(9,J285:J286)</f>
        <v>0</v>
      </c>
      <c r="K287" s="86"/>
    </row>
    <row r="288" spans="1:11" ht="15" outlineLevel="1" collapsed="1" x14ac:dyDescent="0.25">
      <c r="A288" s="156" t="s">
        <v>516</v>
      </c>
      <c r="B288" s="157"/>
      <c r="C288" s="158"/>
      <c r="D288" s="172"/>
      <c r="E288" s="173"/>
      <c r="F288" s="158"/>
      <c r="G288" s="158"/>
      <c r="H288" s="158"/>
      <c r="I288" s="161">
        <f>SUBTOTAL(9,I281:I286)</f>
        <v>787543.04000000004</v>
      </c>
      <c r="J288" s="162">
        <f>SUBTOTAL(9,J281:J286)</f>
        <v>0</v>
      </c>
      <c r="K288" s="171"/>
    </row>
    <row r="289" spans="1:11" ht="38.25" hidden="1" outlineLevel="3" x14ac:dyDescent="0.25">
      <c r="A289" s="35" t="s">
        <v>459</v>
      </c>
      <c r="B289" s="36" t="s">
        <v>217</v>
      </c>
      <c r="C289" s="37" t="s">
        <v>420</v>
      </c>
      <c r="D289" s="38">
        <v>42947</v>
      </c>
      <c r="E289" s="39">
        <v>43809</v>
      </c>
      <c r="F289" s="37" t="s">
        <v>338</v>
      </c>
      <c r="G289" s="37" t="s">
        <v>336</v>
      </c>
      <c r="H289" s="37" t="s">
        <v>218</v>
      </c>
      <c r="I289" s="60">
        <v>66480</v>
      </c>
      <c r="J289" s="40">
        <v>0</v>
      </c>
      <c r="K289" s="72">
        <f>COUNTIFS($B$5:B289,B289)</f>
        <v>1</v>
      </c>
    </row>
    <row r="290" spans="1:11" ht="38.25" hidden="1" outlineLevel="3" x14ac:dyDescent="0.25">
      <c r="A290" s="35" t="s">
        <v>459</v>
      </c>
      <c r="B290" s="36" t="s">
        <v>217</v>
      </c>
      <c r="C290" s="37" t="s">
        <v>420</v>
      </c>
      <c r="D290" s="38">
        <v>42947</v>
      </c>
      <c r="E290" s="39">
        <v>43809</v>
      </c>
      <c r="F290" s="37" t="s">
        <v>338</v>
      </c>
      <c r="G290" s="37" t="s">
        <v>335</v>
      </c>
      <c r="H290" s="37" t="s">
        <v>219</v>
      </c>
      <c r="I290" s="60">
        <v>960.32</v>
      </c>
      <c r="J290" s="40">
        <v>0</v>
      </c>
      <c r="K290" s="72">
        <f>COUNTIFS($B$5:B290,B290)</f>
        <v>2</v>
      </c>
    </row>
    <row r="291" spans="1:11" ht="38.25" hidden="1" outlineLevel="3" x14ac:dyDescent="0.25">
      <c r="A291" s="35" t="s">
        <v>459</v>
      </c>
      <c r="B291" s="36" t="s">
        <v>217</v>
      </c>
      <c r="C291" s="37" t="s">
        <v>420</v>
      </c>
      <c r="D291" s="38">
        <v>42947</v>
      </c>
      <c r="E291" s="39">
        <v>43809</v>
      </c>
      <c r="F291" s="37" t="s">
        <v>338</v>
      </c>
      <c r="G291" s="37" t="s">
        <v>336</v>
      </c>
      <c r="H291" s="37" t="s">
        <v>220</v>
      </c>
      <c r="I291" s="60">
        <v>82300</v>
      </c>
      <c r="J291" s="40">
        <v>0</v>
      </c>
      <c r="K291" s="72">
        <f>COUNTIFS($B$5:B291,B291)</f>
        <v>3</v>
      </c>
    </row>
    <row r="292" spans="1:11" hidden="1" outlineLevel="2" x14ac:dyDescent="0.25">
      <c r="A292" s="28"/>
      <c r="B292" s="32" t="s">
        <v>568</v>
      </c>
      <c r="C292" s="34"/>
      <c r="D292" s="83"/>
      <c r="E292" s="84"/>
      <c r="F292" s="34"/>
      <c r="G292" s="34"/>
      <c r="H292" s="34"/>
      <c r="I292" s="29">
        <f>SUBTOTAL(9,I289:I291)</f>
        <v>149740.32</v>
      </c>
      <c r="J292" s="85">
        <f>SUBTOTAL(9,J289:J291)</f>
        <v>0</v>
      </c>
      <c r="K292" s="86"/>
    </row>
    <row r="293" spans="1:11" ht="38.25" hidden="1" outlineLevel="3" x14ac:dyDescent="0.25">
      <c r="A293" s="35" t="s">
        <v>459</v>
      </c>
      <c r="B293" s="36" t="s">
        <v>221</v>
      </c>
      <c r="C293" s="37" t="s">
        <v>421</v>
      </c>
      <c r="D293" s="38">
        <v>43032</v>
      </c>
      <c r="E293" s="39">
        <v>43713</v>
      </c>
      <c r="F293" s="37" t="s">
        <v>338</v>
      </c>
      <c r="G293" s="37" t="s">
        <v>335</v>
      </c>
      <c r="H293" s="37" t="s">
        <v>222</v>
      </c>
      <c r="I293" s="60">
        <v>1816.27</v>
      </c>
      <c r="J293" s="40">
        <v>0</v>
      </c>
      <c r="K293" s="72">
        <f>COUNTIFS($B$5:B293,B293)</f>
        <v>1</v>
      </c>
    </row>
    <row r="294" spans="1:11" hidden="1" outlineLevel="2" x14ac:dyDescent="0.25">
      <c r="A294" s="28"/>
      <c r="B294" s="32" t="s">
        <v>569</v>
      </c>
      <c r="C294" s="34"/>
      <c r="D294" s="83"/>
      <c r="E294" s="84"/>
      <c r="F294" s="34"/>
      <c r="G294" s="34"/>
      <c r="H294" s="34"/>
      <c r="I294" s="29">
        <f>SUBTOTAL(9,I293:I293)</f>
        <v>1816.27</v>
      </c>
      <c r="J294" s="85">
        <f>SUBTOTAL(9,J293:J293)</f>
        <v>0</v>
      </c>
      <c r="K294" s="86"/>
    </row>
    <row r="295" spans="1:11" ht="25.5" hidden="1" outlineLevel="3" x14ac:dyDescent="0.25">
      <c r="A295" s="35" t="s">
        <v>459</v>
      </c>
      <c r="B295" s="36" t="s">
        <v>223</v>
      </c>
      <c r="C295" s="37" t="s">
        <v>422</v>
      </c>
      <c r="D295" s="38">
        <v>43068</v>
      </c>
      <c r="E295" s="39">
        <v>43699</v>
      </c>
      <c r="F295" s="37" t="s">
        <v>338</v>
      </c>
      <c r="G295" s="37" t="s">
        <v>335</v>
      </c>
      <c r="H295" s="37" t="s">
        <v>224</v>
      </c>
      <c r="I295" s="60">
        <v>768.25</v>
      </c>
      <c r="J295" s="40">
        <v>0</v>
      </c>
      <c r="K295" s="72">
        <f>COUNTIFS($B$5:B295,B295)</f>
        <v>1</v>
      </c>
    </row>
    <row r="296" spans="1:11" hidden="1" outlineLevel="2" x14ac:dyDescent="0.25">
      <c r="A296" s="28"/>
      <c r="B296" s="32" t="s">
        <v>570</v>
      </c>
      <c r="C296" s="34"/>
      <c r="D296" s="83"/>
      <c r="E296" s="84"/>
      <c r="F296" s="34"/>
      <c r="G296" s="34"/>
      <c r="H296" s="34"/>
      <c r="I296" s="29">
        <f>SUBTOTAL(9,I295:I295)</f>
        <v>768.25</v>
      </c>
      <c r="J296" s="85">
        <f>SUBTOTAL(9,J295:J295)</f>
        <v>0</v>
      </c>
      <c r="K296" s="86"/>
    </row>
    <row r="297" spans="1:11" ht="25.5" hidden="1" outlineLevel="3" x14ac:dyDescent="0.25">
      <c r="A297" s="35" t="s">
        <v>459</v>
      </c>
      <c r="B297" s="36" t="s">
        <v>225</v>
      </c>
      <c r="C297" s="37" t="s">
        <v>423</v>
      </c>
      <c r="D297" s="38">
        <v>43139</v>
      </c>
      <c r="E297" s="39">
        <v>43620</v>
      </c>
      <c r="F297" s="37" t="s">
        <v>338</v>
      </c>
      <c r="G297" s="37" t="s">
        <v>335</v>
      </c>
      <c r="H297" s="37" t="s">
        <v>226</v>
      </c>
      <c r="I297" s="60">
        <v>1824.76</v>
      </c>
      <c r="J297" s="40">
        <v>0</v>
      </c>
      <c r="K297" s="72">
        <f>COUNTIFS($B$5:B297,B297)</f>
        <v>1</v>
      </c>
    </row>
    <row r="298" spans="1:11" hidden="1" outlineLevel="2" x14ac:dyDescent="0.25">
      <c r="A298" s="28"/>
      <c r="B298" s="32" t="s">
        <v>571</v>
      </c>
      <c r="C298" s="34"/>
      <c r="D298" s="83"/>
      <c r="E298" s="84"/>
      <c r="F298" s="34"/>
      <c r="G298" s="34"/>
      <c r="H298" s="34"/>
      <c r="I298" s="29">
        <f>SUBTOTAL(9,I297:I297)</f>
        <v>1824.76</v>
      </c>
      <c r="J298" s="85">
        <f>SUBTOTAL(9,J297:J297)</f>
        <v>0</v>
      </c>
      <c r="K298" s="86"/>
    </row>
    <row r="299" spans="1:11" ht="25.5" hidden="1" outlineLevel="3" x14ac:dyDescent="0.25">
      <c r="A299" s="35" t="s">
        <v>459</v>
      </c>
      <c r="B299" s="36" t="s">
        <v>227</v>
      </c>
      <c r="C299" s="37" t="s">
        <v>424</v>
      </c>
      <c r="D299" s="38">
        <v>43472</v>
      </c>
      <c r="E299" s="39">
        <v>43732</v>
      </c>
      <c r="F299" s="37" t="s">
        <v>338</v>
      </c>
      <c r="G299" s="37" t="s">
        <v>448</v>
      </c>
      <c r="H299" s="37" t="s">
        <v>228</v>
      </c>
      <c r="I299" s="60">
        <v>4345.04</v>
      </c>
      <c r="J299" s="40">
        <v>0</v>
      </c>
      <c r="K299" s="72">
        <f>COUNTIFS($B$5:B299,B299)</f>
        <v>1</v>
      </c>
    </row>
    <row r="300" spans="1:11" ht="25.5" hidden="1" outlineLevel="3" x14ac:dyDescent="0.25">
      <c r="A300" s="35" t="s">
        <v>459</v>
      </c>
      <c r="B300" s="36" t="s">
        <v>227</v>
      </c>
      <c r="C300" s="37" t="s">
        <v>424</v>
      </c>
      <c r="D300" s="38">
        <v>43472</v>
      </c>
      <c r="E300" s="39">
        <v>43732</v>
      </c>
      <c r="F300" s="37" t="s">
        <v>338</v>
      </c>
      <c r="G300" s="37" t="s">
        <v>335</v>
      </c>
      <c r="H300" s="37" t="s">
        <v>229</v>
      </c>
      <c r="I300" s="60">
        <v>2689.12</v>
      </c>
      <c r="J300" s="40">
        <v>0</v>
      </c>
      <c r="K300" s="72">
        <f>COUNTIFS($B$5:B300,B300)</f>
        <v>2</v>
      </c>
    </row>
    <row r="301" spans="1:11" ht="25.5" hidden="1" outlineLevel="3" x14ac:dyDescent="0.25">
      <c r="A301" s="35" t="s">
        <v>459</v>
      </c>
      <c r="B301" s="36" t="s">
        <v>227</v>
      </c>
      <c r="C301" s="37" t="s">
        <v>424</v>
      </c>
      <c r="D301" s="38">
        <v>43472</v>
      </c>
      <c r="E301" s="39">
        <v>43732</v>
      </c>
      <c r="F301" s="37" t="s">
        <v>338</v>
      </c>
      <c r="G301" s="37" t="s">
        <v>335</v>
      </c>
      <c r="H301" s="37" t="s">
        <v>230</v>
      </c>
      <c r="I301" s="60">
        <v>1155.28</v>
      </c>
      <c r="J301" s="40">
        <v>0</v>
      </c>
      <c r="K301" s="72">
        <f>COUNTIFS($B$5:B301,B301)</f>
        <v>3</v>
      </c>
    </row>
    <row r="302" spans="1:11" ht="25.5" hidden="1" outlineLevel="3" x14ac:dyDescent="0.25">
      <c r="A302" s="35" t="s">
        <v>459</v>
      </c>
      <c r="B302" s="36" t="s">
        <v>227</v>
      </c>
      <c r="C302" s="37" t="s">
        <v>424</v>
      </c>
      <c r="D302" s="38">
        <v>43472</v>
      </c>
      <c r="E302" s="39">
        <v>43732</v>
      </c>
      <c r="F302" s="37" t="s">
        <v>338</v>
      </c>
      <c r="G302" s="37" t="s">
        <v>336</v>
      </c>
      <c r="H302" s="37" t="s">
        <v>231</v>
      </c>
      <c r="I302" s="60">
        <v>21546</v>
      </c>
      <c r="J302" s="40">
        <v>0</v>
      </c>
      <c r="K302" s="72">
        <f>COUNTIFS($B$5:B302,B302)</f>
        <v>4</v>
      </c>
    </row>
    <row r="303" spans="1:11" ht="25.5" hidden="1" outlineLevel="3" x14ac:dyDescent="0.25">
      <c r="A303" s="35" t="s">
        <v>459</v>
      </c>
      <c r="B303" s="36" t="s">
        <v>227</v>
      </c>
      <c r="C303" s="37" t="s">
        <v>424</v>
      </c>
      <c r="D303" s="38">
        <v>43472</v>
      </c>
      <c r="E303" s="39">
        <v>43732</v>
      </c>
      <c r="F303" s="37" t="s">
        <v>338</v>
      </c>
      <c r="G303" s="37" t="s">
        <v>336</v>
      </c>
      <c r="H303" s="37" t="s">
        <v>232</v>
      </c>
      <c r="I303" s="60">
        <v>21546</v>
      </c>
      <c r="J303" s="40">
        <v>0</v>
      </c>
      <c r="K303" s="72">
        <f>COUNTIFS($B$5:B303,B303)</f>
        <v>5</v>
      </c>
    </row>
    <row r="304" spans="1:11" ht="25.5" hidden="1" outlineLevel="3" x14ac:dyDescent="0.25">
      <c r="A304" s="35" t="s">
        <v>459</v>
      </c>
      <c r="B304" s="36" t="s">
        <v>227</v>
      </c>
      <c r="C304" s="37" t="s">
        <v>424</v>
      </c>
      <c r="D304" s="38">
        <v>43472</v>
      </c>
      <c r="E304" s="39">
        <v>43732</v>
      </c>
      <c r="F304" s="37" t="s">
        <v>338</v>
      </c>
      <c r="G304" s="37" t="s">
        <v>336</v>
      </c>
      <c r="H304" s="37" t="s">
        <v>233</v>
      </c>
      <c r="I304" s="60">
        <v>22268</v>
      </c>
      <c r="J304" s="40">
        <v>0</v>
      </c>
      <c r="K304" s="72">
        <f>COUNTIFS($B$5:B304,B304)</f>
        <v>6</v>
      </c>
    </row>
    <row r="305" spans="1:11" ht="25.5" hidden="1" outlineLevel="3" x14ac:dyDescent="0.25">
      <c r="A305" s="35" t="s">
        <v>459</v>
      </c>
      <c r="B305" s="36" t="s">
        <v>227</v>
      </c>
      <c r="C305" s="37" t="s">
        <v>424</v>
      </c>
      <c r="D305" s="38">
        <v>43472</v>
      </c>
      <c r="E305" s="39">
        <v>43732</v>
      </c>
      <c r="F305" s="37" t="s">
        <v>338</v>
      </c>
      <c r="G305" s="37" t="s">
        <v>336</v>
      </c>
      <c r="H305" s="37" t="s">
        <v>234</v>
      </c>
      <c r="I305" s="60">
        <v>22268</v>
      </c>
      <c r="J305" s="40">
        <v>0</v>
      </c>
      <c r="K305" s="72">
        <f>COUNTIFS($B$5:B305,B305)</f>
        <v>7</v>
      </c>
    </row>
    <row r="306" spans="1:11" hidden="1" outlineLevel="2" x14ac:dyDescent="0.25">
      <c r="A306" s="28"/>
      <c r="B306" s="32" t="s">
        <v>572</v>
      </c>
      <c r="C306" s="34"/>
      <c r="D306" s="83"/>
      <c r="E306" s="84"/>
      <c r="F306" s="34"/>
      <c r="G306" s="34"/>
      <c r="H306" s="34"/>
      <c r="I306" s="29">
        <f>SUBTOTAL(9,I299:I305)</f>
        <v>95817.44</v>
      </c>
      <c r="J306" s="85">
        <f>SUBTOTAL(9,J299:J305)</f>
        <v>0</v>
      </c>
      <c r="K306" s="86"/>
    </row>
    <row r="307" spans="1:11" ht="25.5" hidden="1" outlineLevel="3" x14ac:dyDescent="0.25">
      <c r="A307" s="35" t="s">
        <v>459</v>
      </c>
      <c r="B307" s="36" t="s">
        <v>235</v>
      </c>
      <c r="C307" s="37" t="s">
        <v>425</v>
      </c>
      <c r="D307" s="38">
        <v>43474</v>
      </c>
      <c r="E307" s="39">
        <v>43598</v>
      </c>
      <c r="F307" s="37" t="s">
        <v>338</v>
      </c>
      <c r="G307" s="37" t="s">
        <v>336</v>
      </c>
      <c r="H307" s="37" t="s">
        <v>236</v>
      </c>
      <c r="I307" s="60">
        <v>24021.5</v>
      </c>
      <c r="J307" s="40">
        <v>0</v>
      </c>
      <c r="K307" s="72">
        <f>COUNTIFS($B$5:B307,B307)</f>
        <v>1</v>
      </c>
    </row>
    <row r="308" spans="1:11" ht="25.5" hidden="1" outlineLevel="3" x14ac:dyDescent="0.25">
      <c r="A308" s="35" t="s">
        <v>459</v>
      </c>
      <c r="B308" s="36" t="s">
        <v>235</v>
      </c>
      <c r="C308" s="37" t="s">
        <v>425</v>
      </c>
      <c r="D308" s="38">
        <v>43474</v>
      </c>
      <c r="E308" s="39">
        <v>43598</v>
      </c>
      <c r="F308" s="37" t="s">
        <v>338</v>
      </c>
      <c r="G308" s="37" t="s">
        <v>336</v>
      </c>
      <c r="H308" s="37" t="s">
        <v>237</v>
      </c>
      <c r="I308" s="60">
        <v>24021.5</v>
      </c>
      <c r="J308" s="40">
        <v>0</v>
      </c>
      <c r="K308" s="72">
        <f>COUNTIFS($B$5:B308,B308)</f>
        <v>2</v>
      </c>
    </row>
    <row r="309" spans="1:11" ht="25.5" hidden="1" outlineLevel="3" x14ac:dyDescent="0.25">
      <c r="A309" s="35" t="s">
        <v>459</v>
      </c>
      <c r="B309" s="36" t="s">
        <v>235</v>
      </c>
      <c r="C309" s="37" t="s">
        <v>425</v>
      </c>
      <c r="D309" s="38">
        <v>43474</v>
      </c>
      <c r="E309" s="39">
        <v>43598</v>
      </c>
      <c r="F309" s="37" t="s">
        <v>338</v>
      </c>
      <c r="G309" s="37" t="s">
        <v>339</v>
      </c>
      <c r="H309" s="37" t="s">
        <v>238</v>
      </c>
      <c r="I309" s="60">
        <v>14211.67</v>
      </c>
      <c r="J309" s="40">
        <v>0</v>
      </c>
      <c r="K309" s="72">
        <f>COUNTIFS($B$5:B309,B309)</f>
        <v>3</v>
      </c>
    </row>
    <row r="310" spans="1:11" ht="25.5" hidden="1" outlineLevel="3" x14ac:dyDescent="0.25">
      <c r="A310" s="35" t="s">
        <v>459</v>
      </c>
      <c r="B310" s="36" t="s">
        <v>235</v>
      </c>
      <c r="C310" s="37" t="s">
        <v>425</v>
      </c>
      <c r="D310" s="38">
        <v>43474</v>
      </c>
      <c r="E310" s="39">
        <v>43598</v>
      </c>
      <c r="F310" s="37" t="s">
        <v>338</v>
      </c>
      <c r="G310" s="37" t="s">
        <v>339</v>
      </c>
      <c r="H310" s="37" t="s">
        <v>239</v>
      </c>
      <c r="I310" s="60">
        <v>14211.67</v>
      </c>
      <c r="J310" s="40">
        <v>0</v>
      </c>
      <c r="K310" s="72">
        <f>COUNTIFS($B$5:B310,B310)</f>
        <v>4</v>
      </c>
    </row>
    <row r="311" spans="1:11" ht="25.5" hidden="1" outlineLevel="3" x14ac:dyDescent="0.25">
      <c r="A311" s="35" t="s">
        <v>459</v>
      </c>
      <c r="B311" s="36" t="s">
        <v>235</v>
      </c>
      <c r="C311" s="37" t="s">
        <v>425</v>
      </c>
      <c r="D311" s="38">
        <v>43474</v>
      </c>
      <c r="E311" s="39">
        <v>43598</v>
      </c>
      <c r="F311" s="37" t="s">
        <v>338</v>
      </c>
      <c r="G311" s="37" t="s">
        <v>335</v>
      </c>
      <c r="H311" s="37" t="s">
        <v>240</v>
      </c>
      <c r="I311" s="60">
        <v>672.28</v>
      </c>
      <c r="J311" s="40">
        <v>0</v>
      </c>
      <c r="K311" s="72">
        <f>COUNTIFS($B$5:B311,B311)</f>
        <v>5</v>
      </c>
    </row>
    <row r="312" spans="1:11" hidden="1" outlineLevel="2" x14ac:dyDescent="0.25">
      <c r="A312" s="28"/>
      <c r="B312" s="32" t="s">
        <v>573</v>
      </c>
      <c r="C312" s="34"/>
      <c r="D312" s="83"/>
      <c r="E312" s="84"/>
      <c r="F312" s="34"/>
      <c r="G312" s="34"/>
      <c r="H312" s="34"/>
      <c r="I312" s="29">
        <f>SUBTOTAL(9,I307:I311)</f>
        <v>77138.62</v>
      </c>
      <c r="J312" s="85">
        <f>SUBTOTAL(9,J307:J311)</f>
        <v>0</v>
      </c>
      <c r="K312" s="86"/>
    </row>
    <row r="313" spans="1:11" ht="25.5" hidden="1" outlineLevel="3" x14ac:dyDescent="0.25">
      <c r="A313" s="35" t="s">
        <v>459</v>
      </c>
      <c r="B313" s="36" t="s">
        <v>242</v>
      </c>
      <c r="C313" s="37" t="s">
        <v>426</v>
      </c>
      <c r="D313" s="38">
        <v>43595</v>
      </c>
      <c r="E313" s="39">
        <v>43644</v>
      </c>
      <c r="F313" s="37" t="s">
        <v>338</v>
      </c>
      <c r="G313" s="37" t="s">
        <v>335</v>
      </c>
      <c r="H313" s="37" t="s">
        <v>243</v>
      </c>
      <c r="I313" s="60">
        <v>576.19000000000005</v>
      </c>
      <c r="J313" s="40">
        <v>0</v>
      </c>
      <c r="K313" s="72">
        <f>COUNTIFS($B$5:B313,B313)</f>
        <v>1</v>
      </c>
    </row>
    <row r="314" spans="1:11" hidden="1" outlineLevel="2" x14ac:dyDescent="0.25">
      <c r="A314" s="28"/>
      <c r="B314" s="32" t="s">
        <v>574</v>
      </c>
      <c r="C314" s="34"/>
      <c r="D314" s="83"/>
      <c r="E314" s="84"/>
      <c r="F314" s="34"/>
      <c r="G314" s="34"/>
      <c r="H314" s="34"/>
      <c r="I314" s="29">
        <f>SUBTOTAL(9,I313:I313)</f>
        <v>576.19000000000005</v>
      </c>
      <c r="J314" s="85">
        <f>SUBTOTAL(9,J313:J313)</f>
        <v>0</v>
      </c>
      <c r="K314" s="86"/>
    </row>
    <row r="315" spans="1:11" ht="25.5" hidden="1" outlineLevel="3" x14ac:dyDescent="0.25">
      <c r="A315" s="35" t="s">
        <v>459</v>
      </c>
      <c r="B315" s="36" t="s">
        <v>244</v>
      </c>
      <c r="C315" s="37" t="s">
        <v>427</v>
      </c>
      <c r="D315" s="38">
        <v>43598</v>
      </c>
      <c r="E315" s="39">
        <v>43795</v>
      </c>
      <c r="F315" s="37" t="s">
        <v>338</v>
      </c>
      <c r="G315" s="37" t="s">
        <v>336</v>
      </c>
      <c r="H315" s="37" t="s">
        <v>245</v>
      </c>
      <c r="I315" s="60">
        <v>42189</v>
      </c>
      <c r="J315" s="40">
        <v>0</v>
      </c>
      <c r="K315" s="72">
        <f>COUNTIFS($B$5:B315,B315)</f>
        <v>1</v>
      </c>
    </row>
    <row r="316" spans="1:11" ht="25.5" hidden="1" outlineLevel="3" x14ac:dyDescent="0.25">
      <c r="A316" s="35" t="s">
        <v>459</v>
      </c>
      <c r="B316" s="36" t="s">
        <v>244</v>
      </c>
      <c r="C316" s="37" t="s">
        <v>427</v>
      </c>
      <c r="D316" s="38">
        <v>43598</v>
      </c>
      <c r="E316" s="39">
        <v>43795</v>
      </c>
      <c r="F316" s="37" t="s">
        <v>338</v>
      </c>
      <c r="G316" s="37" t="s">
        <v>335</v>
      </c>
      <c r="H316" s="37" t="s">
        <v>246</v>
      </c>
      <c r="I316" s="60">
        <v>3352.78</v>
      </c>
      <c r="J316" s="40">
        <v>0</v>
      </c>
      <c r="K316" s="72">
        <f>COUNTIFS($B$5:B316,B316)</f>
        <v>2</v>
      </c>
    </row>
    <row r="317" spans="1:11" hidden="1" outlineLevel="2" x14ac:dyDescent="0.25">
      <c r="A317" s="28"/>
      <c r="B317" s="32" t="s">
        <v>575</v>
      </c>
      <c r="C317" s="34"/>
      <c r="D317" s="83"/>
      <c r="E317" s="84"/>
      <c r="F317" s="34"/>
      <c r="G317" s="34"/>
      <c r="H317" s="34"/>
      <c r="I317" s="29">
        <f>SUBTOTAL(9,I315:I316)</f>
        <v>45541.78</v>
      </c>
      <c r="J317" s="85">
        <f>SUBTOTAL(9,J315:J316)</f>
        <v>0</v>
      </c>
      <c r="K317" s="86"/>
    </row>
    <row r="318" spans="1:11" ht="38.25" hidden="1" outlineLevel="3" x14ac:dyDescent="0.25">
      <c r="A318" s="35" t="s">
        <v>459</v>
      </c>
      <c r="B318" s="36" t="s">
        <v>247</v>
      </c>
      <c r="C318" s="37" t="s">
        <v>428</v>
      </c>
      <c r="D318" s="38">
        <v>43620</v>
      </c>
      <c r="E318" s="39">
        <v>43852</v>
      </c>
      <c r="F318" s="37" t="s">
        <v>338</v>
      </c>
      <c r="G318" s="37" t="s">
        <v>335</v>
      </c>
      <c r="H318" s="37" t="s">
        <v>241</v>
      </c>
      <c r="I318" s="60">
        <v>1440.1</v>
      </c>
      <c r="J318" s="40">
        <v>0</v>
      </c>
      <c r="K318" s="72">
        <f>COUNTIFS($B$5:B318,B318)</f>
        <v>1</v>
      </c>
    </row>
    <row r="319" spans="1:11" ht="38.25" hidden="1" outlineLevel="3" x14ac:dyDescent="0.25">
      <c r="A319" s="35" t="s">
        <v>459</v>
      </c>
      <c r="B319" s="36" t="s">
        <v>247</v>
      </c>
      <c r="C319" s="37" t="s">
        <v>428</v>
      </c>
      <c r="D319" s="38">
        <v>43620</v>
      </c>
      <c r="E319" s="39">
        <v>43852</v>
      </c>
      <c r="F319" s="37" t="s">
        <v>338</v>
      </c>
      <c r="G319" s="37" t="s">
        <v>448</v>
      </c>
      <c r="H319" s="37" t="s">
        <v>248</v>
      </c>
      <c r="I319" s="60">
        <v>10281.6</v>
      </c>
      <c r="J319" s="40">
        <v>0</v>
      </c>
      <c r="K319" s="72">
        <f>COUNTIFS($B$5:B319,B319)</f>
        <v>2</v>
      </c>
    </row>
    <row r="320" spans="1:11" ht="38.25" hidden="1" outlineLevel="3" x14ac:dyDescent="0.25">
      <c r="A320" s="35" t="s">
        <v>459</v>
      </c>
      <c r="B320" s="36" t="s">
        <v>247</v>
      </c>
      <c r="C320" s="37" t="s">
        <v>428</v>
      </c>
      <c r="D320" s="38">
        <v>43620</v>
      </c>
      <c r="E320" s="39">
        <v>43852</v>
      </c>
      <c r="F320" s="37" t="s">
        <v>338</v>
      </c>
      <c r="G320" s="37" t="s">
        <v>336</v>
      </c>
      <c r="H320" s="37" t="s">
        <v>249</v>
      </c>
      <c r="I320" s="60">
        <v>60704</v>
      </c>
      <c r="J320" s="40">
        <v>0</v>
      </c>
      <c r="K320" s="72">
        <f>COUNTIFS($B$5:B320,B320)</f>
        <v>3</v>
      </c>
    </row>
    <row r="321" spans="1:11" ht="38.25" hidden="1" outlineLevel="3" x14ac:dyDescent="0.25">
      <c r="A321" s="35" t="s">
        <v>459</v>
      </c>
      <c r="B321" s="36" t="s">
        <v>247</v>
      </c>
      <c r="C321" s="37" t="s">
        <v>428</v>
      </c>
      <c r="D321" s="38">
        <v>43620</v>
      </c>
      <c r="E321" s="39">
        <v>43852</v>
      </c>
      <c r="F321" s="37" t="s">
        <v>338</v>
      </c>
      <c r="G321" s="37" t="s">
        <v>335</v>
      </c>
      <c r="H321" s="37" t="s">
        <v>250</v>
      </c>
      <c r="I321" s="60">
        <v>3881.5</v>
      </c>
      <c r="J321" s="40">
        <v>0</v>
      </c>
      <c r="K321" s="72">
        <f>COUNTIFS($B$5:B321,B321)</f>
        <v>4</v>
      </c>
    </row>
    <row r="322" spans="1:11" ht="38.25" hidden="1" outlineLevel="3" x14ac:dyDescent="0.25">
      <c r="A322" s="35" t="s">
        <v>459</v>
      </c>
      <c r="B322" s="36" t="s">
        <v>247</v>
      </c>
      <c r="C322" s="37" t="s">
        <v>428</v>
      </c>
      <c r="D322" s="38">
        <v>43620</v>
      </c>
      <c r="E322" s="39">
        <v>43852</v>
      </c>
      <c r="F322" s="37" t="s">
        <v>338</v>
      </c>
      <c r="G322" s="37" t="s">
        <v>335</v>
      </c>
      <c r="H322" s="37" t="s">
        <v>251</v>
      </c>
      <c r="I322" s="60">
        <v>4585</v>
      </c>
      <c r="J322" s="40">
        <v>0</v>
      </c>
      <c r="K322" s="72">
        <f>COUNTIFS($B$5:B322,B322)</f>
        <v>5</v>
      </c>
    </row>
    <row r="323" spans="1:11" hidden="1" outlineLevel="2" x14ac:dyDescent="0.25">
      <c r="A323" s="28"/>
      <c r="B323" s="32" t="s">
        <v>576</v>
      </c>
      <c r="C323" s="34"/>
      <c r="D323" s="83"/>
      <c r="E323" s="84"/>
      <c r="F323" s="34"/>
      <c r="G323" s="34"/>
      <c r="H323" s="34"/>
      <c r="I323" s="29">
        <f>SUBTOTAL(9,I318:I322)</f>
        <v>80892.2</v>
      </c>
      <c r="J323" s="85">
        <f>SUBTOTAL(9,J318:J322)</f>
        <v>0</v>
      </c>
      <c r="K323" s="86"/>
    </row>
    <row r="324" spans="1:11" ht="15" outlineLevel="1" collapsed="1" x14ac:dyDescent="0.25">
      <c r="A324" s="156" t="s">
        <v>517</v>
      </c>
      <c r="B324" s="157"/>
      <c r="C324" s="158"/>
      <c r="D324" s="159"/>
      <c r="E324" s="160"/>
      <c r="F324" s="158"/>
      <c r="G324" s="158"/>
      <c r="H324" s="158"/>
      <c r="I324" s="161">
        <f>SUBTOTAL(9,I289:I322)</f>
        <v>454115.83</v>
      </c>
      <c r="J324" s="162">
        <f>SUBTOTAL(9,J289:J322)</f>
        <v>0</v>
      </c>
      <c r="K324" s="171"/>
    </row>
    <row r="325" spans="1:11" ht="25.5" hidden="1" outlineLevel="3" x14ac:dyDescent="0.25">
      <c r="A325" s="35" t="s">
        <v>460</v>
      </c>
      <c r="B325" s="36" t="s">
        <v>252</v>
      </c>
      <c r="C325" s="37" t="s">
        <v>429</v>
      </c>
      <c r="D325" s="38">
        <v>43256</v>
      </c>
      <c r="E325" s="39">
        <v>43718</v>
      </c>
      <c r="F325" s="37" t="s">
        <v>338</v>
      </c>
      <c r="G325" s="37" t="s">
        <v>335</v>
      </c>
      <c r="H325" s="37" t="s">
        <v>253</v>
      </c>
      <c r="I325" s="60">
        <v>3908.4</v>
      </c>
      <c r="J325" s="40">
        <v>0</v>
      </c>
      <c r="K325" s="72">
        <f>COUNTIFS($B$5:B325,B325)</f>
        <v>1</v>
      </c>
    </row>
    <row r="326" spans="1:11" ht="25.5" hidden="1" outlineLevel="3" x14ac:dyDescent="0.25">
      <c r="A326" s="35" t="s">
        <v>460</v>
      </c>
      <c r="B326" s="36" t="s">
        <v>252</v>
      </c>
      <c r="C326" s="37" t="s">
        <v>429</v>
      </c>
      <c r="D326" s="38">
        <v>43256</v>
      </c>
      <c r="E326" s="39">
        <v>43718</v>
      </c>
      <c r="F326" s="37" t="s">
        <v>338</v>
      </c>
      <c r="G326" s="37" t="s">
        <v>448</v>
      </c>
      <c r="H326" s="37" t="s">
        <v>254</v>
      </c>
      <c r="I326" s="60">
        <v>6708</v>
      </c>
      <c r="J326" s="40">
        <v>0</v>
      </c>
      <c r="K326" s="72">
        <f>COUNTIFS($B$5:B326,B326)</f>
        <v>2</v>
      </c>
    </row>
    <row r="327" spans="1:11" ht="25.5" hidden="1" outlineLevel="3" x14ac:dyDescent="0.25">
      <c r="A327" s="35" t="s">
        <v>460</v>
      </c>
      <c r="B327" s="36" t="s">
        <v>252</v>
      </c>
      <c r="C327" s="37" t="s">
        <v>429</v>
      </c>
      <c r="D327" s="38">
        <v>43256</v>
      </c>
      <c r="E327" s="39">
        <v>43718</v>
      </c>
      <c r="F327" s="37" t="s">
        <v>338</v>
      </c>
      <c r="G327" s="37" t="s">
        <v>336</v>
      </c>
      <c r="H327" s="37" t="s">
        <v>255</v>
      </c>
      <c r="I327" s="60">
        <v>544200</v>
      </c>
      <c r="J327" s="40">
        <v>0</v>
      </c>
      <c r="K327" s="72">
        <f>COUNTIFS($B$5:B327,B327)</f>
        <v>3</v>
      </c>
    </row>
    <row r="328" spans="1:11" ht="25.5" hidden="1" outlineLevel="3" x14ac:dyDescent="0.25">
      <c r="A328" s="35" t="s">
        <v>460</v>
      </c>
      <c r="B328" s="36" t="s">
        <v>252</v>
      </c>
      <c r="C328" s="37" t="s">
        <v>429</v>
      </c>
      <c r="D328" s="38">
        <v>43256</v>
      </c>
      <c r="E328" s="39">
        <v>43718</v>
      </c>
      <c r="F328" s="37" t="s">
        <v>338</v>
      </c>
      <c r="G328" s="37" t="s">
        <v>336</v>
      </c>
      <c r="H328" s="37" t="s">
        <v>256</v>
      </c>
      <c r="I328" s="60">
        <v>493800</v>
      </c>
      <c r="J328" s="40">
        <v>0</v>
      </c>
      <c r="K328" s="72">
        <f>COUNTIFS($B$5:B328,B328)</f>
        <v>4</v>
      </c>
    </row>
    <row r="329" spans="1:11" ht="25.5" hidden="1" outlineLevel="3" x14ac:dyDescent="0.25">
      <c r="A329" s="35" t="s">
        <v>460</v>
      </c>
      <c r="B329" s="36" t="s">
        <v>252</v>
      </c>
      <c r="C329" s="37" t="s">
        <v>429</v>
      </c>
      <c r="D329" s="38">
        <v>43256</v>
      </c>
      <c r="E329" s="39">
        <v>43718</v>
      </c>
      <c r="F329" s="37" t="s">
        <v>338</v>
      </c>
      <c r="G329" s="37" t="s">
        <v>335</v>
      </c>
      <c r="H329" s="37" t="s">
        <v>257</v>
      </c>
      <c r="I329" s="60">
        <v>1616.4</v>
      </c>
      <c r="J329" s="40">
        <v>0</v>
      </c>
      <c r="K329" s="72">
        <f>COUNTIFS($B$5:B329,B329)</f>
        <v>5</v>
      </c>
    </row>
    <row r="330" spans="1:11" ht="25.5" hidden="1" outlineLevel="3" x14ac:dyDescent="0.25">
      <c r="A330" s="35" t="s">
        <v>460</v>
      </c>
      <c r="B330" s="36" t="s">
        <v>252</v>
      </c>
      <c r="C330" s="37" t="s">
        <v>429</v>
      </c>
      <c r="D330" s="38">
        <v>43256</v>
      </c>
      <c r="E330" s="39">
        <v>43718</v>
      </c>
      <c r="F330" s="37" t="s">
        <v>338</v>
      </c>
      <c r="G330" s="37" t="s">
        <v>335</v>
      </c>
      <c r="H330" s="37" t="s">
        <v>258</v>
      </c>
      <c r="I330" s="60">
        <v>27240</v>
      </c>
      <c r="J330" s="40">
        <v>0</v>
      </c>
      <c r="K330" s="72">
        <f>COUNTIFS($B$5:B330,B330)</f>
        <v>6</v>
      </c>
    </row>
    <row r="331" spans="1:11" ht="25.5" hidden="1" outlineLevel="3" x14ac:dyDescent="0.25">
      <c r="A331" s="35" t="s">
        <v>460</v>
      </c>
      <c r="B331" s="36" t="s">
        <v>252</v>
      </c>
      <c r="C331" s="37" t="s">
        <v>429</v>
      </c>
      <c r="D331" s="38">
        <v>43256</v>
      </c>
      <c r="E331" s="39">
        <v>43718</v>
      </c>
      <c r="F331" s="37" t="s">
        <v>338</v>
      </c>
      <c r="G331" s="37" t="s">
        <v>340</v>
      </c>
      <c r="H331" s="37" t="s">
        <v>359</v>
      </c>
      <c r="I331" s="60">
        <v>60000</v>
      </c>
      <c r="J331" s="40">
        <v>0</v>
      </c>
      <c r="K331" s="72">
        <f>COUNTIFS($B$5:B331,B331)</f>
        <v>7</v>
      </c>
    </row>
    <row r="332" spans="1:11" ht="25.5" hidden="1" outlineLevel="3" x14ac:dyDescent="0.25">
      <c r="A332" s="35" t="s">
        <v>460</v>
      </c>
      <c r="B332" s="36" t="s">
        <v>252</v>
      </c>
      <c r="C332" s="37" t="s">
        <v>429</v>
      </c>
      <c r="D332" s="38">
        <v>43256</v>
      </c>
      <c r="E332" s="39">
        <v>43718</v>
      </c>
      <c r="F332" s="37" t="s">
        <v>338</v>
      </c>
      <c r="G332" s="37" t="s">
        <v>340</v>
      </c>
      <c r="H332" s="37" t="s">
        <v>360</v>
      </c>
      <c r="I332" s="60">
        <v>60000</v>
      </c>
      <c r="J332" s="40">
        <v>0</v>
      </c>
      <c r="K332" s="72">
        <f>COUNTIFS($B$5:B332,B332)</f>
        <v>8</v>
      </c>
    </row>
    <row r="333" spans="1:11" ht="25.5" hidden="1" outlineLevel="3" x14ac:dyDescent="0.25">
      <c r="A333" s="35" t="s">
        <v>460</v>
      </c>
      <c r="B333" s="36" t="s">
        <v>252</v>
      </c>
      <c r="C333" s="37" t="s">
        <v>429</v>
      </c>
      <c r="D333" s="38">
        <v>43256</v>
      </c>
      <c r="E333" s="39">
        <v>43718</v>
      </c>
      <c r="F333" s="37" t="s">
        <v>338</v>
      </c>
      <c r="G333" s="37" t="s">
        <v>340</v>
      </c>
      <c r="H333" s="37" t="s">
        <v>361</v>
      </c>
      <c r="I333" s="60">
        <v>16000</v>
      </c>
      <c r="J333" s="40">
        <v>0</v>
      </c>
      <c r="K333" s="72">
        <f>COUNTIFS($B$5:B333,B333)</f>
        <v>9</v>
      </c>
    </row>
    <row r="334" spans="1:11" hidden="1" outlineLevel="2" x14ac:dyDescent="0.25">
      <c r="A334" s="28"/>
      <c r="B334" s="32" t="s">
        <v>577</v>
      </c>
      <c r="C334" s="34"/>
      <c r="D334" s="83"/>
      <c r="E334" s="84"/>
      <c r="F334" s="34"/>
      <c r="G334" s="34"/>
      <c r="H334" s="34"/>
      <c r="I334" s="29">
        <f>SUBTOTAL(9,I325:I333)</f>
        <v>1213472.7999999998</v>
      </c>
      <c r="J334" s="85">
        <f>SUBTOTAL(9,J325:J333)</f>
        <v>0</v>
      </c>
      <c r="K334" s="86"/>
    </row>
    <row r="335" spans="1:11" ht="38.25" hidden="1" outlineLevel="3" x14ac:dyDescent="0.25">
      <c r="A335" s="35" t="s">
        <v>460</v>
      </c>
      <c r="B335" s="36" t="s">
        <v>260</v>
      </c>
      <c r="C335" s="37" t="s">
        <v>430</v>
      </c>
      <c r="D335" s="38">
        <v>43493</v>
      </c>
      <c r="E335" s="39">
        <v>43816</v>
      </c>
      <c r="F335" s="37" t="s">
        <v>338</v>
      </c>
      <c r="G335" s="37" t="s">
        <v>335</v>
      </c>
      <c r="H335" s="37" t="s">
        <v>261</v>
      </c>
      <c r="I335" s="60">
        <v>942.91</v>
      </c>
      <c r="J335" s="40">
        <v>0</v>
      </c>
      <c r="K335" s="72">
        <f>COUNTIFS($B$5:B335,B335)</f>
        <v>1</v>
      </c>
    </row>
    <row r="336" spans="1:11" ht="38.25" hidden="1" outlineLevel="3" x14ac:dyDescent="0.25">
      <c r="A336" s="35" t="s">
        <v>460</v>
      </c>
      <c r="B336" s="36" t="s">
        <v>260</v>
      </c>
      <c r="C336" s="37" t="s">
        <v>430</v>
      </c>
      <c r="D336" s="38">
        <v>43493</v>
      </c>
      <c r="E336" s="39">
        <v>43816</v>
      </c>
      <c r="F336" s="37" t="s">
        <v>338</v>
      </c>
      <c r="G336" s="37" t="s">
        <v>335</v>
      </c>
      <c r="H336" s="37" t="s">
        <v>262</v>
      </c>
      <c r="I336" s="60">
        <v>2279.86</v>
      </c>
      <c r="J336" s="40">
        <v>0</v>
      </c>
      <c r="K336" s="72">
        <f>COUNTIFS($B$5:B336,B336)</f>
        <v>2</v>
      </c>
    </row>
    <row r="337" spans="1:11" ht="38.25" hidden="1" outlineLevel="3" x14ac:dyDescent="0.25">
      <c r="A337" s="35" t="s">
        <v>460</v>
      </c>
      <c r="B337" s="36" t="s">
        <v>260</v>
      </c>
      <c r="C337" s="37" t="s">
        <v>430</v>
      </c>
      <c r="D337" s="38">
        <v>43493</v>
      </c>
      <c r="E337" s="39">
        <v>43816</v>
      </c>
      <c r="F337" s="37" t="s">
        <v>338</v>
      </c>
      <c r="G337" s="37" t="s">
        <v>335</v>
      </c>
      <c r="H337" s="37" t="s">
        <v>263</v>
      </c>
      <c r="I337" s="60">
        <v>12281.39</v>
      </c>
      <c r="J337" s="40">
        <v>0</v>
      </c>
      <c r="K337" s="72">
        <f>COUNTIFS($B$5:B337,B337)</f>
        <v>3</v>
      </c>
    </row>
    <row r="338" spans="1:11" ht="38.25" hidden="1" outlineLevel="3" x14ac:dyDescent="0.25">
      <c r="A338" s="35" t="s">
        <v>460</v>
      </c>
      <c r="B338" s="36" t="s">
        <v>260</v>
      </c>
      <c r="C338" s="37" t="s">
        <v>430</v>
      </c>
      <c r="D338" s="38">
        <v>43493</v>
      </c>
      <c r="E338" s="39">
        <v>43816</v>
      </c>
      <c r="F338" s="37" t="s">
        <v>338</v>
      </c>
      <c r="G338" s="37" t="s">
        <v>336</v>
      </c>
      <c r="H338" s="37" t="s">
        <v>264</v>
      </c>
      <c r="I338" s="60">
        <v>27216</v>
      </c>
      <c r="J338" s="40">
        <v>0</v>
      </c>
      <c r="K338" s="72">
        <f>COUNTIFS($B$5:B338,B338)</f>
        <v>4</v>
      </c>
    </row>
    <row r="339" spans="1:11" ht="38.25" hidden="1" outlineLevel="3" x14ac:dyDescent="0.25">
      <c r="A339" s="35" t="s">
        <v>460</v>
      </c>
      <c r="B339" s="36" t="s">
        <v>260</v>
      </c>
      <c r="C339" s="37" t="s">
        <v>430</v>
      </c>
      <c r="D339" s="38">
        <v>43493</v>
      </c>
      <c r="E339" s="39">
        <v>43816</v>
      </c>
      <c r="F339" s="37" t="s">
        <v>338</v>
      </c>
      <c r="G339" s="37" t="s">
        <v>336</v>
      </c>
      <c r="H339" s="37" t="s">
        <v>265</v>
      </c>
      <c r="I339" s="60">
        <v>27216</v>
      </c>
      <c r="J339" s="40">
        <v>0</v>
      </c>
      <c r="K339" s="72">
        <f>COUNTIFS($B$5:B339,B339)</f>
        <v>5</v>
      </c>
    </row>
    <row r="340" spans="1:11" ht="38.25" hidden="1" outlineLevel="3" x14ac:dyDescent="0.25">
      <c r="A340" s="35" t="s">
        <v>460</v>
      </c>
      <c r="B340" s="36" t="s">
        <v>260</v>
      </c>
      <c r="C340" s="37" t="s">
        <v>430</v>
      </c>
      <c r="D340" s="38">
        <v>43493</v>
      </c>
      <c r="E340" s="39">
        <v>43816</v>
      </c>
      <c r="F340" s="37" t="s">
        <v>338</v>
      </c>
      <c r="G340" s="37" t="s">
        <v>448</v>
      </c>
      <c r="H340" s="37" t="s">
        <v>266</v>
      </c>
      <c r="I340" s="60">
        <v>3913</v>
      </c>
      <c r="J340" s="40">
        <v>0</v>
      </c>
      <c r="K340" s="72">
        <f>COUNTIFS($B$5:B340,B340)</f>
        <v>6</v>
      </c>
    </row>
    <row r="341" spans="1:11" ht="38.25" hidden="1" outlineLevel="3" x14ac:dyDescent="0.25">
      <c r="A341" s="35" t="s">
        <v>460</v>
      </c>
      <c r="B341" s="36" t="s">
        <v>260</v>
      </c>
      <c r="C341" s="37" t="s">
        <v>430</v>
      </c>
      <c r="D341" s="38">
        <v>43493</v>
      </c>
      <c r="E341" s="39">
        <v>43816</v>
      </c>
      <c r="F341" s="37" t="s">
        <v>338</v>
      </c>
      <c r="G341" s="37" t="s">
        <v>336</v>
      </c>
      <c r="H341" s="37" t="s">
        <v>267</v>
      </c>
      <c r="I341" s="60">
        <v>24616</v>
      </c>
      <c r="J341" s="40">
        <v>0</v>
      </c>
      <c r="K341" s="72">
        <f>COUNTIFS($B$5:B341,B341)</f>
        <v>7</v>
      </c>
    </row>
    <row r="342" spans="1:11" ht="38.25" hidden="1" outlineLevel="3" x14ac:dyDescent="0.25">
      <c r="A342" s="35" t="s">
        <v>460</v>
      </c>
      <c r="B342" s="36" t="s">
        <v>260</v>
      </c>
      <c r="C342" s="37" t="s">
        <v>430</v>
      </c>
      <c r="D342" s="38">
        <v>43493</v>
      </c>
      <c r="E342" s="39">
        <v>43816</v>
      </c>
      <c r="F342" s="37" t="s">
        <v>338</v>
      </c>
      <c r="G342" s="37" t="s">
        <v>336</v>
      </c>
      <c r="H342" s="37" t="s">
        <v>267</v>
      </c>
      <c r="I342" s="60">
        <v>24616</v>
      </c>
      <c r="J342" s="40">
        <v>0</v>
      </c>
      <c r="K342" s="72">
        <f>COUNTIFS($B$5:B342,B342)</f>
        <v>8</v>
      </c>
    </row>
    <row r="343" spans="1:11" hidden="1" outlineLevel="2" x14ac:dyDescent="0.25">
      <c r="A343" s="28"/>
      <c r="B343" s="32" t="s">
        <v>578</v>
      </c>
      <c r="C343" s="34"/>
      <c r="D343" s="83"/>
      <c r="E343" s="84"/>
      <c r="F343" s="34"/>
      <c r="G343" s="34"/>
      <c r="H343" s="34"/>
      <c r="I343" s="29">
        <f>SUBTOTAL(9,I335:I342)</f>
        <v>123081.16</v>
      </c>
      <c r="J343" s="85">
        <f>SUBTOTAL(9,J335:J342)</f>
        <v>0</v>
      </c>
      <c r="K343" s="86"/>
    </row>
    <row r="344" spans="1:11" ht="38.25" hidden="1" outlineLevel="3" x14ac:dyDescent="0.25">
      <c r="A344" s="35" t="s">
        <v>460</v>
      </c>
      <c r="B344" s="36" t="s">
        <v>268</v>
      </c>
      <c r="C344" s="37" t="s">
        <v>431</v>
      </c>
      <c r="D344" s="38">
        <v>43495</v>
      </c>
      <c r="E344" s="39">
        <v>43816</v>
      </c>
      <c r="F344" s="37" t="s">
        <v>338</v>
      </c>
      <c r="G344" s="37" t="s">
        <v>335</v>
      </c>
      <c r="H344" s="37" t="s">
        <v>261</v>
      </c>
      <c r="I344" s="60">
        <v>942.91</v>
      </c>
      <c r="J344" s="40">
        <v>0</v>
      </c>
      <c r="K344" s="72">
        <f>COUNTIFS($B$5:B344,B344)</f>
        <v>1</v>
      </c>
    </row>
    <row r="345" spans="1:11" ht="38.25" hidden="1" outlineLevel="3" x14ac:dyDescent="0.25">
      <c r="A345" s="35" t="s">
        <v>460</v>
      </c>
      <c r="B345" s="36" t="s">
        <v>268</v>
      </c>
      <c r="C345" s="37" t="s">
        <v>431</v>
      </c>
      <c r="D345" s="38">
        <v>43495</v>
      </c>
      <c r="E345" s="39">
        <v>43816</v>
      </c>
      <c r="F345" s="37" t="s">
        <v>338</v>
      </c>
      <c r="G345" s="37" t="s">
        <v>335</v>
      </c>
      <c r="H345" s="37" t="s">
        <v>262</v>
      </c>
      <c r="I345" s="60">
        <v>2279.86</v>
      </c>
      <c r="J345" s="40">
        <v>0</v>
      </c>
      <c r="K345" s="72">
        <f>COUNTIFS($B$5:B345,B345)</f>
        <v>2</v>
      </c>
    </row>
    <row r="346" spans="1:11" ht="38.25" hidden="1" outlineLevel="3" x14ac:dyDescent="0.25">
      <c r="A346" s="35" t="s">
        <v>460</v>
      </c>
      <c r="B346" s="36" t="s">
        <v>268</v>
      </c>
      <c r="C346" s="37" t="s">
        <v>431</v>
      </c>
      <c r="D346" s="38">
        <v>43495</v>
      </c>
      <c r="E346" s="39">
        <v>43816</v>
      </c>
      <c r="F346" s="37" t="s">
        <v>338</v>
      </c>
      <c r="G346" s="37" t="s">
        <v>335</v>
      </c>
      <c r="H346" s="37" t="s">
        <v>263</v>
      </c>
      <c r="I346" s="60">
        <v>12281.39</v>
      </c>
      <c r="J346" s="40">
        <v>0</v>
      </c>
      <c r="K346" s="72">
        <f>COUNTIFS($B$5:B346,B346)</f>
        <v>3</v>
      </c>
    </row>
    <row r="347" spans="1:11" ht="38.25" hidden="1" outlineLevel="3" x14ac:dyDescent="0.25">
      <c r="A347" s="35" t="s">
        <v>460</v>
      </c>
      <c r="B347" s="36" t="s">
        <v>268</v>
      </c>
      <c r="C347" s="37" t="s">
        <v>431</v>
      </c>
      <c r="D347" s="38">
        <v>43495</v>
      </c>
      <c r="E347" s="39">
        <v>43816</v>
      </c>
      <c r="F347" s="37" t="s">
        <v>338</v>
      </c>
      <c r="G347" s="37" t="s">
        <v>336</v>
      </c>
      <c r="H347" s="37" t="s">
        <v>269</v>
      </c>
      <c r="I347" s="60">
        <v>21546</v>
      </c>
      <c r="J347" s="40">
        <v>0</v>
      </c>
      <c r="K347" s="72">
        <f>COUNTIFS($B$5:B347,B347)</f>
        <v>4</v>
      </c>
    </row>
    <row r="348" spans="1:11" ht="38.25" hidden="1" outlineLevel="3" x14ac:dyDescent="0.25">
      <c r="A348" s="35" t="s">
        <v>460</v>
      </c>
      <c r="B348" s="36" t="s">
        <v>268</v>
      </c>
      <c r="C348" s="37" t="s">
        <v>431</v>
      </c>
      <c r="D348" s="38">
        <v>43495</v>
      </c>
      <c r="E348" s="39">
        <v>43816</v>
      </c>
      <c r="F348" s="37" t="s">
        <v>338</v>
      </c>
      <c r="G348" s="37" t="s">
        <v>448</v>
      </c>
      <c r="H348" s="37" t="s">
        <v>266</v>
      </c>
      <c r="I348" s="60">
        <v>3913</v>
      </c>
      <c r="J348" s="40">
        <v>0</v>
      </c>
      <c r="K348" s="72">
        <f>COUNTIFS($B$5:B348,B348)</f>
        <v>5</v>
      </c>
    </row>
    <row r="349" spans="1:11" ht="38.25" hidden="1" outlineLevel="3" x14ac:dyDescent="0.25">
      <c r="A349" s="35" t="s">
        <v>460</v>
      </c>
      <c r="B349" s="36" t="s">
        <v>268</v>
      </c>
      <c r="C349" s="37" t="s">
        <v>431</v>
      </c>
      <c r="D349" s="38">
        <v>43495</v>
      </c>
      <c r="E349" s="39">
        <v>43816</v>
      </c>
      <c r="F349" s="37" t="s">
        <v>338</v>
      </c>
      <c r="G349" s="37" t="s">
        <v>336</v>
      </c>
      <c r="H349" s="37" t="s">
        <v>270</v>
      </c>
      <c r="I349" s="60">
        <v>21546</v>
      </c>
      <c r="J349" s="40">
        <v>0</v>
      </c>
      <c r="K349" s="72">
        <f>COUNTIFS($B$5:B349,B349)</f>
        <v>6</v>
      </c>
    </row>
    <row r="350" spans="1:11" ht="38.25" hidden="1" outlineLevel="3" x14ac:dyDescent="0.25">
      <c r="A350" s="35" t="s">
        <v>460</v>
      </c>
      <c r="B350" s="36" t="s">
        <v>268</v>
      </c>
      <c r="C350" s="37" t="s">
        <v>431</v>
      </c>
      <c r="D350" s="38">
        <v>43495</v>
      </c>
      <c r="E350" s="39">
        <v>43816</v>
      </c>
      <c r="F350" s="37" t="s">
        <v>338</v>
      </c>
      <c r="G350" s="37" t="s">
        <v>336</v>
      </c>
      <c r="H350" s="37" t="s">
        <v>362</v>
      </c>
      <c r="I350" s="60">
        <v>21546</v>
      </c>
      <c r="J350" s="40">
        <v>0</v>
      </c>
      <c r="K350" s="72">
        <f>COUNTIFS($B$5:B350,B350)</f>
        <v>7</v>
      </c>
    </row>
    <row r="351" spans="1:11" ht="38.25" hidden="1" outlineLevel="3" x14ac:dyDescent="0.25">
      <c r="A351" s="35" t="s">
        <v>460</v>
      </c>
      <c r="B351" s="36" t="s">
        <v>268</v>
      </c>
      <c r="C351" s="37" t="s">
        <v>431</v>
      </c>
      <c r="D351" s="38">
        <v>43495</v>
      </c>
      <c r="E351" s="39">
        <v>43816</v>
      </c>
      <c r="F351" s="37" t="s">
        <v>338</v>
      </c>
      <c r="G351" s="37" t="s">
        <v>336</v>
      </c>
      <c r="H351" s="37" t="s">
        <v>363</v>
      </c>
      <c r="I351" s="60">
        <v>21546</v>
      </c>
      <c r="J351" s="40">
        <v>0</v>
      </c>
      <c r="K351" s="72">
        <f>COUNTIFS($B$5:B351,B351)</f>
        <v>8</v>
      </c>
    </row>
    <row r="352" spans="1:11" hidden="1" outlineLevel="2" x14ac:dyDescent="0.25">
      <c r="A352" s="28"/>
      <c r="B352" s="32" t="s">
        <v>579</v>
      </c>
      <c r="C352" s="34"/>
      <c r="D352" s="83"/>
      <c r="E352" s="84"/>
      <c r="F352" s="34"/>
      <c r="G352" s="34"/>
      <c r="H352" s="34"/>
      <c r="I352" s="29">
        <f>SUBTOTAL(9,I344:I351)</f>
        <v>105601.16</v>
      </c>
      <c r="J352" s="85">
        <f>SUBTOTAL(9,J344:J351)</f>
        <v>0</v>
      </c>
      <c r="K352" s="86"/>
    </row>
    <row r="353" spans="1:11" ht="38.25" hidden="1" outlineLevel="3" x14ac:dyDescent="0.25">
      <c r="A353" s="35" t="s">
        <v>460</v>
      </c>
      <c r="B353" s="36" t="s">
        <v>271</v>
      </c>
      <c r="C353" s="37" t="s">
        <v>432</v>
      </c>
      <c r="D353" s="38">
        <v>43487</v>
      </c>
      <c r="E353" s="39">
        <v>43816</v>
      </c>
      <c r="F353" s="37" t="s">
        <v>338</v>
      </c>
      <c r="G353" s="37" t="s">
        <v>335</v>
      </c>
      <c r="H353" s="37" t="s">
        <v>272</v>
      </c>
      <c r="I353" s="60">
        <v>2828.74</v>
      </c>
      <c r="J353" s="40">
        <v>0</v>
      </c>
      <c r="K353" s="72">
        <f>COUNTIFS($B$5:B353,B353)</f>
        <v>1</v>
      </c>
    </row>
    <row r="354" spans="1:11" ht="38.25" hidden="1" outlineLevel="3" x14ac:dyDescent="0.25">
      <c r="A354" s="35" t="s">
        <v>460</v>
      </c>
      <c r="B354" s="36" t="s">
        <v>271</v>
      </c>
      <c r="C354" s="37" t="s">
        <v>432</v>
      </c>
      <c r="D354" s="38">
        <v>43487</v>
      </c>
      <c r="E354" s="39">
        <v>43816</v>
      </c>
      <c r="F354" s="37" t="s">
        <v>338</v>
      </c>
      <c r="G354" s="37" t="s">
        <v>335</v>
      </c>
      <c r="H354" s="37" t="s">
        <v>273</v>
      </c>
      <c r="I354" s="60">
        <v>6839.57</v>
      </c>
      <c r="J354" s="40">
        <v>0</v>
      </c>
      <c r="K354" s="72">
        <f>COUNTIFS($B$5:B354,B354)</f>
        <v>2</v>
      </c>
    </row>
    <row r="355" spans="1:11" ht="38.25" hidden="1" outlineLevel="3" x14ac:dyDescent="0.25">
      <c r="A355" s="35" t="s">
        <v>460</v>
      </c>
      <c r="B355" s="36" t="s">
        <v>271</v>
      </c>
      <c r="C355" s="37" t="s">
        <v>432</v>
      </c>
      <c r="D355" s="38">
        <v>43487</v>
      </c>
      <c r="E355" s="39">
        <v>43816</v>
      </c>
      <c r="F355" s="37" t="s">
        <v>338</v>
      </c>
      <c r="G355" s="37" t="s">
        <v>335</v>
      </c>
      <c r="H355" s="37" t="s">
        <v>263</v>
      </c>
      <c r="I355" s="60">
        <v>36844.15</v>
      </c>
      <c r="J355" s="40">
        <v>0</v>
      </c>
      <c r="K355" s="72">
        <f>COUNTIFS($B$5:B355,B355)</f>
        <v>3</v>
      </c>
    </row>
    <row r="356" spans="1:11" ht="38.25" hidden="1" outlineLevel="3" x14ac:dyDescent="0.25">
      <c r="A356" s="35" t="s">
        <v>460</v>
      </c>
      <c r="B356" s="36" t="s">
        <v>271</v>
      </c>
      <c r="C356" s="37" t="s">
        <v>432</v>
      </c>
      <c r="D356" s="38">
        <v>43487</v>
      </c>
      <c r="E356" s="39">
        <v>43816</v>
      </c>
      <c r="F356" s="37" t="s">
        <v>338</v>
      </c>
      <c r="G356" s="37" t="s">
        <v>336</v>
      </c>
      <c r="H356" s="37" t="s">
        <v>274</v>
      </c>
      <c r="I356" s="60">
        <v>288546.5</v>
      </c>
      <c r="J356" s="40">
        <v>0</v>
      </c>
      <c r="K356" s="72">
        <f>COUNTIFS($B$5:B356,B356)</f>
        <v>4</v>
      </c>
    </row>
    <row r="357" spans="1:11" ht="38.25" hidden="1" outlineLevel="3" x14ac:dyDescent="0.25">
      <c r="A357" s="35" t="s">
        <v>460</v>
      </c>
      <c r="B357" s="36" t="s">
        <v>271</v>
      </c>
      <c r="C357" s="37" t="s">
        <v>432</v>
      </c>
      <c r="D357" s="38">
        <v>43487</v>
      </c>
      <c r="E357" s="39">
        <v>43816</v>
      </c>
      <c r="F357" s="37" t="s">
        <v>338</v>
      </c>
      <c r="G357" s="37" t="s">
        <v>336</v>
      </c>
      <c r="H357" s="37" t="s">
        <v>275</v>
      </c>
      <c r="I357" s="60">
        <v>288546.5</v>
      </c>
      <c r="J357" s="40">
        <v>0</v>
      </c>
      <c r="K357" s="72">
        <f>COUNTIFS($B$5:B357,B357)</f>
        <v>5</v>
      </c>
    </row>
    <row r="358" spans="1:11" ht="38.25" hidden="1" outlineLevel="3" x14ac:dyDescent="0.25">
      <c r="A358" s="35" t="s">
        <v>460</v>
      </c>
      <c r="B358" s="36" t="s">
        <v>271</v>
      </c>
      <c r="C358" s="37" t="s">
        <v>432</v>
      </c>
      <c r="D358" s="38">
        <v>43487</v>
      </c>
      <c r="E358" s="39">
        <v>43816</v>
      </c>
      <c r="F358" s="37" t="s">
        <v>338</v>
      </c>
      <c r="G358" s="37" t="s">
        <v>448</v>
      </c>
      <c r="H358" s="37" t="s">
        <v>266</v>
      </c>
      <c r="I358" s="60">
        <v>11739</v>
      </c>
      <c r="J358" s="40">
        <v>0</v>
      </c>
      <c r="K358" s="72">
        <f>COUNTIFS($B$5:B358,B358)</f>
        <v>6</v>
      </c>
    </row>
    <row r="359" spans="1:11" ht="38.25" hidden="1" outlineLevel="3" x14ac:dyDescent="0.25">
      <c r="A359" s="35" t="s">
        <v>460</v>
      </c>
      <c r="B359" s="36" t="s">
        <v>271</v>
      </c>
      <c r="C359" s="37" t="s">
        <v>432</v>
      </c>
      <c r="D359" s="38">
        <v>43487</v>
      </c>
      <c r="E359" s="39">
        <v>43816</v>
      </c>
      <c r="F359" s="37" t="s">
        <v>338</v>
      </c>
      <c r="G359" s="37" t="s">
        <v>336</v>
      </c>
      <c r="H359" s="37" t="s">
        <v>276</v>
      </c>
      <c r="I359" s="60">
        <v>261824</v>
      </c>
      <c r="J359" s="40">
        <v>0</v>
      </c>
      <c r="K359" s="72">
        <f>COUNTIFS($B$5:B359,B359)</f>
        <v>7</v>
      </c>
    </row>
    <row r="360" spans="1:11" ht="38.25" hidden="1" outlineLevel="3" x14ac:dyDescent="0.25">
      <c r="A360" s="35" t="s">
        <v>460</v>
      </c>
      <c r="B360" s="36" t="s">
        <v>271</v>
      </c>
      <c r="C360" s="37" t="s">
        <v>432</v>
      </c>
      <c r="D360" s="38">
        <v>43487</v>
      </c>
      <c r="E360" s="39">
        <v>43816</v>
      </c>
      <c r="F360" s="37" t="s">
        <v>338</v>
      </c>
      <c r="G360" s="37" t="s">
        <v>336</v>
      </c>
      <c r="H360" s="37" t="s">
        <v>277</v>
      </c>
      <c r="I360" s="60">
        <v>261824</v>
      </c>
      <c r="J360" s="40">
        <v>0</v>
      </c>
      <c r="K360" s="72">
        <f>COUNTIFS($B$5:B360,B360)</f>
        <v>8</v>
      </c>
    </row>
    <row r="361" spans="1:11" hidden="1" outlineLevel="2" x14ac:dyDescent="0.25">
      <c r="A361" s="28"/>
      <c r="B361" s="32" t="s">
        <v>580</v>
      </c>
      <c r="C361" s="34"/>
      <c r="D361" s="83"/>
      <c r="E361" s="84"/>
      <c r="F361" s="34"/>
      <c r="G361" s="34"/>
      <c r="H361" s="34"/>
      <c r="I361" s="29">
        <f>SUBTOTAL(9,I353:I360)</f>
        <v>1158992.46</v>
      </c>
      <c r="J361" s="85">
        <f>SUBTOTAL(9,J353:J360)</f>
        <v>0</v>
      </c>
      <c r="K361" s="86"/>
    </row>
    <row r="362" spans="1:11" ht="25.5" hidden="1" outlineLevel="3" x14ac:dyDescent="0.25">
      <c r="A362" s="35" t="s">
        <v>460</v>
      </c>
      <c r="B362" s="36" t="s">
        <v>278</v>
      </c>
      <c r="C362" s="37" t="s">
        <v>433</v>
      </c>
      <c r="D362" s="38">
        <v>43515</v>
      </c>
      <c r="E362" s="39">
        <v>43787</v>
      </c>
      <c r="F362" s="37" t="s">
        <v>338</v>
      </c>
      <c r="G362" s="37" t="s">
        <v>335</v>
      </c>
      <c r="H362" s="37" t="s">
        <v>279</v>
      </c>
      <c r="I362" s="60">
        <v>1104.3599999999999</v>
      </c>
      <c r="J362" s="40">
        <v>0</v>
      </c>
      <c r="K362" s="72">
        <f>COUNTIFS($B$5:B362,B362)</f>
        <v>1</v>
      </c>
    </row>
    <row r="363" spans="1:11" hidden="1" outlineLevel="2" x14ac:dyDescent="0.25">
      <c r="A363" s="28"/>
      <c r="B363" s="32" t="s">
        <v>581</v>
      </c>
      <c r="C363" s="34"/>
      <c r="D363" s="83"/>
      <c r="E363" s="84"/>
      <c r="F363" s="34"/>
      <c r="G363" s="34"/>
      <c r="H363" s="34"/>
      <c r="I363" s="29">
        <f>SUBTOTAL(9,I362:I362)</f>
        <v>1104.3599999999999</v>
      </c>
      <c r="J363" s="85">
        <f>SUBTOTAL(9,J362:J362)</f>
        <v>0</v>
      </c>
      <c r="K363" s="86"/>
    </row>
    <row r="364" spans="1:11" ht="38.25" hidden="1" outlineLevel="3" x14ac:dyDescent="0.25">
      <c r="A364" s="35" t="s">
        <v>460</v>
      </c>
      <c r="B364" s="36" t="s">
        <v>280</v>
      </c>
      <c r="C364" s="37" t="s">
        <v>434</v>
      </c>
      <c r="D364" s="38">
        <v>43775</v>
      </c>
      <c r="E364" s="39">
        <v>43874</v>
      </c>
      <c r="F364" s="37" t="s">
        <v>338</v>
      </c>
      <c r="G364" s="37" t="s">
        <v>335</v>
      </c>
      <c r="H364" s="37" t="s">
        <v>281</v>
      </c>
      <c r="I364" s="60">
        <v>293.14</v>
      </c>
      <c r="J364" s="40">
        <v>0</v>
      </c>
      <c r="K364" s="72">
        <f>COUNTIFS($B$5:B364,B364)</f>
        <v>1</v>
      </c>
    </row>
    <row r="365" spans="1:11" ht="38.25" hidden="1" outlineLevel="3" x14ac:dyDescent="0.25">
      <c r="A365" s="35" t="s">
        <v>460</v>
      </c>
      <c r="B365" s="36" t="s">
        <v>280</v>
      </c>
      <c r="C365" s="37" t="s">
        <v>434</v>
      </c>
      <c r="D365" s="38">
        <v>43775</v>
      </c>
      <c r="E365" s="39">
        <v>43874</v>
      </c>
      <c r="F365" s="37" t="s">
        <v>338</v>
      </c>
      <c r="G365" s="37" t="s">
        <v>448</v>
      </c>
      <c r="H365" s="37" t="s">
        <v>282</v>
      </c>
      <c r="I365" s="60">
        <v>1321.92</v>
      </c>
      <c r="J365" s="40">
        <v>0</v>
      </c>
      <c r="K365" s="72">
        <f>COUNTIFS($B$5:B365,B365)</f>
        <v>2</v>
      </c>
    </row>
    <row r="366" spans="1:11" ht="38.25" hidden="1" outlineLevel="3" x14ac:dyDescent="0.25">
      <c r="A366" s="35" t="s">
        <v>460</v>
      </c>
      <c r="B366" s="36" t="s">
        <v>280</v>
      </c>
      <c r="C366" s="37" t="s">
        <v>434</v>
      </c>
      <c r="D366" s="38">
        <v>43775</v>
      </c>
      <c r="E366" s="39">
        <v>43874</v>
      </c>
      <c r="F366" s="37" t="s">
        <v>338</v>
      </c>
      <c r="G366" s="37" t="s">
        <v>451</v>
      </c>
      <c r="H366" s="37" t="s">
        <v>283</v>
      </c>
      <c r="I366" s="60">
        <v>2137.86</v>
      </c>
      <c r="J366" s="40">
        <v>0</v>
      </c>
      <c r="K366" s="72">
        <f>COUNTIFS($B$5:B366,B366)</f>
        <v>3</v>
      </c>
    </row>
    <row r="367" spans="1:11" ht="38.25" hidden="1" outlineLevel="3" x14ac:dyDescent="0.25">
      <c r="A367" s="35" t="s">
        <v>460</v>
      </c>
      <c r="B367" s="36" t="s">
        <v>280</v>
      </c>
      <c r="C367" s="37" t="s">
        <v>434</v>
      </c>
      <c r="D367" s="38">
        <v>43775</v>
      </c>
      <c r="E367" s="39">
        <v>43874</v>
      </c>
      <c r="F367" s="37" t="s">
        <v>338</v>
      </c>
      <c r="G367" s="37" t="s">
        <v>336</v>
      </c>
      <c r="H367" s="37" t="s">
        <v>259</v>
      </c>
      <c r="I367" s="60">
        <v>40815</v>
      </c>
      <c r="J367" s="40">
        <v>0</v>
      </c>
      <c r="K367" s="72">
        <f>COUNTIFS($B$5:B367,B367)</f>
        <v>4</v>
      </c>
    </row>
    <row r="368" spans="1:11" ht="38.25" hidden="1" outlineLevel="3" x14ac:dyDescent="0.25">
      <c r="A368" s="35" t="s">
        <v>460</v>
      </c>
      <c r="B368" s="36" t="s">
        <v>280</v>
      </c>
      <c r="C368" s="37" t="s">
        <v>434</v>
      </c>
      <c r="D368" s="38">
        <v>43775</v>
      </c>
      <c r="E368" s="39">
        <v>43874</v>
      </c>
      <c r="F368" s="37" t="s">
        <v>338</v>
      </c>
      <c r="G368" s="37" t="s">
        <v>336</v>
      </c>
      <c r="H368" s="37" t="s">
        <v>284</v>
      </c>
      <c r="I368" s="60">
        <v>37035</v>
      </c>
      <c r="J368" s="40">
        <v>0</v>
      </c>
      <c r="K368" s="72">
        <f>COUNTIFS($B$5:B368,B368)</f>
        <v>5</v>
      </c>
    </row>
    <row r="369" spans="1:11" ht="38.25" hidden="1" outlineLevel="3" x14ac:dyDescent="0.25">
      <c r="A369" s="35" t="s">
        <v>460</v>
      </c>
      <c r="B369" s="36" t="s">
        <v>280</v>
      </c>
      <c r="C369" s="37" t="s">
        <v>434</v>
      </c>
      <c r="D369" s="38">
        <v>43775</v>
      </c>
      <c r="E369" s="39">
        <v>43874</v>
      </c>
      <c r="F369" s="37" t="s">
        <v>338</v>
      </c>
      <c r="G369" s="37" t="s">
        <v>335</v>
      </c>
      <c r="H369" s="37" t="s">
        <v>285</v>
      </c>
      <c r="I369" s="60">
        <v>589.5</v>
      </c>
      <c r="J369" s="40">
        <v>0</v>
      </c>
      <c r="K369" s="72">
        <f>COUNTIFS($B$5:B369,B369)</f>
        <v>6</v>
      </c>
    </row>
    <row r="370" spans="1:11" ht="38.25" hidden="1" outlineLevel="3" x14ac:dyDescent="0.25">
      <c r="A370" s="35" t="s">
        <v>460</v>
      </c>
      <c r="B370" s="36" t="s">
        <v>280</v>
      </c>
      <c r="C370" s="37" t="s">
        <v>434</v>
      </c>
      <c r="D370" s="38">
        <v>43775</v>
      </c>
      <c r="E370" s="39">
        <v>43874</v>
      </c>
      <c r="F370" s="37" t="s">
        <v>338</v>
      </c>
      <c r="G370" s="37" t="s">
        <v>335</v>
      </c>
      <c r="H370" s="37" t="s">
        <v>286</v>
      </c>
      <c r="I370" s="60">
        <v>499.05</v>
      </c>
      <c r="J370" s="40">
        <v>0</v>
      </c>
      <c r="K370" s="72">
        <f>COUNTIFS($B$5:B370,B370)</f>
        <v>7</v>
      </c>
    </row>
    <row r="371" spans="1:11" hidden="1" outlineLevel="2" x14ac:dyDescent="0.25">
      <c r="A371" s="28"/>
      <c r="B371" s="32" t="s">
        <v>582</v>
      </c>
      <c r="C371" s="34"/>
      <c r="D371" s="83"/>
      <c r="E371" s="84"/>
      <c r="F371" s="34"/>
      <c r="G371" s="34"/>
      <c r="H371" s="34"/>
      <c r="I371" s="29">
        <f>SUBTOTAL(9,I364:I370)</f>
        <v>82691.47</v>
      </c>
      <c r="J371" s="85">
        <f>SUBTOTAL(9,J364:J370)</f>
        <v>0</v>
      </c>
      <c r="K371" s="86"/>
    </row>
    <row r="372" spans="1:11" ht="25.5" hidden="1" outlineLevel="3" x14ac:dyDescent="0.25">
      <c r="A372" s="35" t="s">
        <v>460</v>
      </c>
      <c r="B372" s="36" t="s">
        <v>287</v>
      </c>
      <c r="C372" s="37" t="s">
        <v>435</v>
      </c>
      <c r="D372" s="38">
        <v>43731</v>
      </c>
      <c r="E372" s="39">
        <v>43906</v>
      </c>
      <c r="F372" s="37" t="s">
        <v>338</v>
      </c>
      <c r="G372" s="37" t="s">
        <v>335</v>
      </c>
      <c r="H372" s="37" t="s">
        <v>288</v>
      </c>
      <c r="I372" s="60">
        <v>390.84</v>
      </c>
      <c r="J372" s="40">
        <v>0</v>
      </c>
      <c r="K372" s="72">
        <f>COUNTIFS($B$5:B372,B372)</f>
        <v>1</v>
      </c>
    </row>
    <row r="373" spans="1:11" ht="25.5" hidden="1" outlineLevel="3" x14ac:dyDescent="0.25">
      <c r="A373" s="35" t="s">
        <v>460</v>
      </c>
      <c r="B373" s="36" t="s">
        <v>287</v>
      </c>
      <c r="C373" s="37" t="s">
        <v>435</v>
      </c>
      <c r="D373" s="38">
        <v>43731</v>
      </c>
      <c r="E373" s="39">
        <v>43906</v>
      </c>
      <c r="F373" s="37" t="s">
        <v>338</v>
      </c>
      <c r="G373" s="37" t="s">
        <v>448</v>
      </c>
      <c r="H373" s="37" t="s">
        <v>289</v>
      </c>
      <c r="I373" s="60">
        <v>1762.56</v>
      </c>
      <c r="J373" s="40">
        <v>0</v>
      </c>
      <c r="K373" s="72">
        <f>COUNTIFS($B$5:B373,B373)</f>
        <v>2</v>
      </c>
    </row>
    <row r="374" spans="1:11" ht="25.5" hidden="1" outlineLevel="3" x14ac:dyDescent="0.25">
      <c r="A374" s="35" t="s">
        <v>460</v>
      </c>
      <c r="B374" s="36" t="s">
        <v>287</v>
      </c>
      <c r="C374" s="37" t="s">
        <v>435</v>
      </c>
      <c r="D374" s="38">
        <v>43731</v>
      </c>
      <c r="E374" s="39">
        <v>43906</v>
      </c>
      <c r="F374" s="37" t="s">
        <v>338</v>
      </c>
      <c r="G374" s="37" t="s">
        <v>335</v>
      </c>
      <c r="H374" s="37" t="s">
        <v>290</v>
      </c>
      <c r="I374" s="60">
        <v>665.4</v>
      </c>
      <c r="J374" s="40">
        <v>0</v>
      </c>
      <c r="K374" s="72">
        <f>COUNTIFS($B$5:B374,B374)</f>
        <v>3</v>
      </c>
    </row>
    <row r="375" spans="1:11" ht="25.5" hidden="1" outlineLevel="3" x14ac:dyDescent="0.25">
      <c r="A375" s="35" t="s">
        <v>460</v>
      </c>
      <c r="B375" s="36" t="s">
        <v>287</v>
      </c>
      <c r="C375" s="37" t="s">
        <v>435</v>
      </c>
      <c r="D375" s="38">
        <v>43731</v>
      </c>
      <c r="E375" s="39">
        <v>43906</v>
      </c>
      <c r="F375" s="37" t="s">
        <v>338</v>
      </c>
      <c r="G375" s="37" t="s">
        <v>451</v>
      </c>
      <c r="H375" s="37" t="s">
        <v>291</v>
      </c>
      <c r="I375" s="60">
        <v>2850.48</v>
      </c>
      <c r="J375" s="40">
        <v>0</v>
      </c>
      <c r="K375" s="72">
        <f>COUNTIFS($B$5:B375,B375)</f>
        <v>4</v>
      </c>
    </row>
    <row r="376" spans="1:11" ht="25.5" hidden="1" outlineLevel="3" x14ac:dyDescent="0.25">
      <c r="A376" s="35" t="s">
        <v>460</v>
      </c>
      <c r="B376" s="36" t="s">
        <v>287</v>
      </c>
      <c r="C376" s="37" t="s">
        <v>435</v>
      </c>
      <c r="D376" s="38">
        <v>43731</v>
      </c>
      <c r="E376" s="39">
        <v>43906</v>
      </c>
      <c r="F376" s="37" t="s">
        <v>338</v>
      </c>
      <c r="G376" s="37" t="s">
        <v>336</v>
      </c>
      <c r="H376" s="37" t="s">
        <v>292</v>
      </c>
      <c r="I376" s="60">
        <v>10290</v>
      </c>
      <c r="J376" s="40">
        <v>0</v>
      </c>
      <c r="K376" s="72">
        <f>COUNTIFS($B$5:B376,B376)</f>
        <v>5</v>
      </c>
    </row>
    <row r="377" spans="1:11" ht="25.5" hidden="1" outlineLevel="3" x14ac:dyDescent="0.25">
      <c r="A377" s="35" t="s">
        <v>460</v>
      </c>
      <c r="B377" s="36" t="s">
        <v>287</v>
      </c>
      <c r="C377" s="37" t="s">
        <v>435</v>
      </c>
      <c r="D377" s="38">
        <v>43731</v>
      </c>
      <c r="E377" s="39">
        <v>43906</v>
      </c>
      <c r="F377" s="37" t="s">
        <v>338</v>
      </c>
      <c r="G377" s="37" t="s">
        <v>335</v>
      </c>
      <c r="H377" s="37" t="s">
        <v>293</v>
      </c>
      <c r="I377" s="60">
        <v>786</v>
      </c>
      <c r="J377" s="40">
        <v>0</v>
      </c>
      <c r="K377" s="72">
        <f>COUNTIFS($B$5:B377,B377)</f>
        <v>6</v>
      </c>
    </row>
    <row r="378" spans="1:11" hidden="1" outlineLevel="2" x14ac:dyDescent="0.25">
      <c r="A378" s="28"/>
      <c r="B378" s="32" t="s">
        <v>583</v>
      </c>
      <c r="C378" s="34"/>
      <c r="D378" s="83"/>
      <c r="E378" s="84"/>
      <c r="F378" s="34"/>
      <c r="G378" s="34"/>
      <c r="H378" s="34"/>
      <c r="I378" s="29">
        <f>SUBTOTAL(9,I372:I377)</f>
        <v>16745.28</v>
      </c>
      <c r="J378" s="85">
        <f>SUBTOTAL(9,J372:J377)</f>
        <v>0</v>
      </c>
      <c r="K378" s="86"/>
    </row>
    <row r="379" spans="1:11" ht="30" outlineLevel="1" collapsed="1" x14ac:dyDescent="0.25">
      <c r="A379" s="156" t="s">
        <v>518</v>
      </c>
      <c r="B379" s="157"/>
      <c r="C379" s="158"/>
      <c r="D379" s="159"/>
      <c r="E379" s="160"/>
      <c r="F379" s="158"/>
      <c r="G379" s="158"/>
      <c r="H379" s="158"/>
      <c r="I379" s="161">
        <f>SUBTOTAL(9,I325:I377)</f>
        <v>2701688.689999999</v>
      </c>
      <c r="J379" s="162">
        <f>SUBTOTAL(9,J325:J377)</f>
        <v>0</v>
      </c>
      <c r="K379" s="171"/>
    </row>
    <row r="380" spans="1:11" ht="25.5" hidden="1" outlineLevel="3" x14ac:dyDescent="0.25">
      <c r="A380" s="35" t="s">
        <v>461</v>
      </c>
      <c r="B380" s="36" t="s">
        <v>294</v>
      </c>
      <c r="C380" s="37" t="s">
        <v>436</v>
      </c>
      <c r="D380" s="38">
        <v>42479</v>
      </c>
      <c r="E380" s="39">
        <v>43875</v>
      </c>
      <c r="F380" s="37" t="s">
        <v>338</v>
      </c>
      <c r="G380" s="37" t="s">
        <v>336</v>
      </c>
      <c r="H380" s="37" t="s">
        <v>295</v>
      </c>
      <c r="I380" s="60">
        <v>299160</v>
      </c>
      <c r="J380" s="40">
        <v>0</v>
      </c>
      <c r="K380" s="72">
        <f>COUNTIFS($B$5:B380,B380)</f>
        <v>1</v>
      </c>
    </row>
    <row r="381" spans="1:11" ht="25.5" hidden="1" outlineLevel="3" x14ac:dyDescent="0.25">
      <c r="A381" s="35" t="s">
        <v>461</v>
      </c>
      <c r="B381" s="36" t="s">
        <v>294</v>
      </c>
      <c r="C381" s="37" t="s">
        <v>436</v>
      </c>
      <c r="D381" s="38">
        <v>42479</v>
      </c>
      <c r="E381" s="39">
        <v>43875</v>
      </c>
      <c r="F381" s="37" t="s">
        <v>338</v>
      </c>
      <c r="G381" s="37" t="s">
        <v>336</v>
      </c>
      <c r="H381" s="37" t="s">
        <v>296</v>
      </c>
      <c r="I381" s="60">
        <v>299160</v>
      </c>
      <c r="J381" s="40">
        <v>0</v>
      </c>
      <c r="K381" s="72">
        <f>COUNTIFS($B$5:B381,B381)</f>
        <v>2</v>
      </c>
    </row>
    <row r="382" spans="1:11" ht="25.5" hidden="1" outlineLevel="3" x14ac:dyDescent="0.25">
      <c r="A382" s="35" t="s">
        <v>461</v>
      </c>
      <c r="B382" s="36" t="s">
        <v>294</v>
      </c>
      <c r="C382" s="37" t="s">
        <v>436</v>
      </c>
      <c r="D382" s="38">
        <v>42479</v>
      </c>
      <c r="E382" s="39">
        <v>43875</v>
      </c>
      <c r="F382" s="37" t="s">
        <v>338</v>
      </c>
      <c r="G382" s="37" t="s">
        <v>335</v>
      </c>
      <c r="H382" s="37" t="s">
        <v>297</v>
      </c>
      <c r="I382" s="60">
        <v>31870.799999999999</v>
      </c>
      <c r="J382" s="40">
        <v>0</v>
      </c>
      <c r="K382" s="72">
        <f>COUNTIFS($B$5:B382,B382)</f>
        <v>3</v>
      </c>
    </row>
    <row r="383" spans="1:11" ht="25.5" hidden="1" outlineLevel="3" x14ac:dyDescent="0.25">
      <c r="A383" s="35" t="s">
        <v>461</v>
      </c>
      <c r="B383" s="36" t="s">
        <v>294</v>
      </c>
      <c r="C383" s="37" t="s">
        <v>436</v>
      </c>
      <c r="D383" s="38">
        <v>42479</v>
      </c>
      <c r="E383" s="39">
        <v>43875</v>
      </c>
      <c r="F383" s="37" t="s">
        <v>338</v>
      </c>
      <c r="G383" s="37" t="s">
        <v>335</v>
      </c>
      <c r="H383" s="37" t="s">
        <v>298</v>
      </c>
      <c r="I383" s="60">
        <v>31870.799999999999</v>
      </c>
      <c r="J383" s="40">
        <v>0</v>
      </c>
      <c r="K383" s="72">
        <f>COUNTIFS($B$5:B383,B383)</f>
        <v>4</v>
      </c>
    </row>
    <row r="384" spans="1:11" ht="25.5" hidden="1" outlineLevel="3" x14ac:dyDescent="0.25">
      <c r="A384" s="35" t="s">
        <v>461</v>
      </c>
      <c r="B384" s="36" t="s">
        <v>294</v>
      </c>
      <c r="C384" s="37" t="s">
        <v>436</v>
      </c>
      <c r="D384" s="38">
        <v>42479</v>
      </c>
      <c r="E384" s="39">
        <v>43875</v>
      </c>
      <c r="F384" s="37" t="s">
        <v>338</v>
      </c>
      <c r="G384" s="37" t="s">
        <v>340</v>
      </c>
      <c r="H384" s="37" t="s">
        <v>364</v>
      </c>
      <c r="I384" s="60">
        <v>90000</v>
      </c>
      <c r="J384" s="40">
        <v>0</v>
      </c>
      <c r="K384" s="72">
        <f>COUNTIFS($B$5:B384,B384)</f>
        <v>5</v>
      </c>
    </row>
    <row r="385" spans="1:11" ht="25.5" hidden="1" outlineLevel="3" x14ac:dyDescent="0.25">
      <c r="A385" s="35" t="s">
        <v>461</v>
      </c>
      <c r="B385" s="36" t="s">
        <v>294</v>
      </c>
      <c r="C385" s="37" t="s">
        <v>436</v>
      </c>
      <c r="D385" s="38">
        <v>42479</v>
      </c>
      <c r="E385" s="39">
        <v>43875</v>
      </c>
      <c r="F385" s="37" t="s">
        <v>338</v>
      </c>
      <c r="G385" s="37" t="s">
        <v>340</v>
      </c>
      <c r="H385" s="37" t="s">
        <v>365</v>
      </c>
      <c r="I385" s="60">
        <v>90000</v>
      </c>
      <c r="J385" s="40">
        <v>0</v>
      </c>
      <c r="K385" s="72">
        <f>COUNTIFS($B$5:B385,B385)</f>
        <v>6</v>
      </c>
    </row>
    <row r="386" spans="1:11" hidden="1" outlineLevel="2" x14ac:dyDescent="0.25">
      <c r="A386" s="28"/>
      <c r="B386" s="32" t="s">
        <v>584</v>
      </c>
      <c r="C386" s="34"/>
      <c r="D386" s="83"/>
      <c r="E386" s="84"/>
      <c r="F386" s="34"/>
      <c r="G386" s="34"/>
      <c r="H386" s="34"/>
      <c r="I386" s="29">
        <f>SUBTOTAL(9,I380:I385)</f>
        <v>842061.60000000009</v>
      </c>
      <c r="J386" s="85">
        <f>SUBTOTAL(9,J380:J385)</f>
        <v>0</v>
      </c>
      <c r="K386" s="86"/>
    </row>
    <row r="387" spans="1:11" ht="51" hidden="1" outlineLevel="3" x14ac:dyDescent="0.25">
      <c r="A387" s="35" t="s">
        <v>461</v>
      </c>
      <c r="B387" s="36" t="s">
        <v>299</v>
      </c>
      <c r="C387" s="37" t="s">
        <v>437</v>
      </c>
      <c r="D387" s="38">
        <v>42891</v>
      </c>
      <c r="E387" s="39">
        <v>43642</v>
      </c>
      <c r="F387" s="37" t="s">
        <v>338</v>
      </c>
      <c r="G387" s="37" t="s">
        <v>335</v>
      </c>
      <c r="H387" s="37" t="s">
        <v>300</v>
      </c>
      <c r="I387" s="60">
        <v>4872.04</v>
      </c>
      <c r="J387" s="40">
        <v>0</v>
      </c>
      <c r="K387" s="72">
        <f>COUNTIFS($B$5:B387,B387)</f>
        <v>1</v>
      </c>
    </row>
    <row r="388" spans="1:11" ht="51" hidden="1" outlineLevel="3" x14ac:dyDescent="0.25">
      <c r="A388" s="35" t="s">
        <v>461</v>
      </c>
      <c r="B388" s="36" t="s">
        <v>299</v>
      </c>
      <c r="C388" s="37" t="s">
        <v>437</v>
      </c>
      <c r="D388" s="38">
        <v>42891</v>
      </c>
      <c r="E388" s="39">
        <v>43642</v>
      </c>
      <c r="F388" s="37" t="s">
        <v>338</v>
      </c>
      <c r="G388" s="37" t="s">
        <v>335</v>
      </c>
      <c r="H388" s="37" t="s">
        <v>301</v>
      </c>
      <c r="I388" s="60">
        <v>4394.25</v>
      </c>
      <c r="J388" s="40">
        <v>0</v>
      </c>
      <c r="K388" s="72">
        <f>COUNTIFS($B$5:B388,B388)</f>
        <v>2</v>
      </c>
    </row>
    <row r="389" spans="1:11" hidden="1" outlineLevel="2" x14ac:dyDescent="0.25">
      <c r="A389" s="28"/>
      <c r="B389" s="32" t="s">
        <v>585</v>
      </c>
      <c r="C389" s="34"/>
      <c r="D389" s="83"/>
      <c r="E389" s="84"/>
      <c r="F389" s="34"/>
      <c r="G389" s="34"/>
      <c r="H389" s="34"/>
      <c r="I389" s="29">
        <f>SUBTOTAL(9,I387:I388)</f>
        <v>9266.2900000000009</v>
      </c>
      <c r="J389" s="85">
        <f>SUBTOTAL(9,J387:J388)</f>
        <v>0</v>
      </c>
      <c r="K389" s="86"/>
    </row>
    <row r="390" spans="1:11" ht="38.25" hidden="1" outlineLevel="3" x14ac:dyDescent="0.25">
      <c r="A390" s="35" t="s">
        <v>461</v>
      </c>
      <c r="B390" s="36" t="s">
        <v>303</v>
      </c>
      <c r="C390" s="37" t="s">
        <v>438</v>
      </c>
      <c r="D390" s="38">
        <v>43067</v>
      </c>
      <c r="E390" s="39">
        <v>43556</v>
      </c>
      <c r="F390" s="37" t="s">
        <v>338</v>
      </c>
      <c r="G390" s="37" t="s">
        <v>335</v>
      </c>
      <c r="H390" s="37" t="s">
        <v>302</v>
      </c>
      <c r="I390" s="60">
        <v>1200.4000000000001</v>
      </c>
      <c r="J390" s="40">
        <v>0</v>
      </c>
      <c r="K390" s="72">
        <f>COUNTIFS($B$5:B390,B390)</f>
        <v>1</v>
      </c>
    </row>
    <row r="391" spans="1:11" hidden="1" outlineLevel="2" x14ac:dyDescent="0.25">
      <c r="A391" s="28"/>
      <c r="B391" s="32" t="s">
        <v>586</v>
      </c>
      <c r="C391" s="34"/>
      <c r="D391" s="83"/>
      <c r="E391" s="84"/>
      <c r="F391" s="34"/>
      <c r="G391" s="34"/>
      <c r="H391" s="34"/>
      <c r="I391" s="29">
        <f>SUBTOTAL(9,I390:I390)</f>
        <v>1200.4000000000001</v>
      </c>
      <c r="J391" s="85">
        <f>SUBTOTAL(9,J390:J390)</f>
        <v>0</v>
      </c>
      <c r="K391" s="86"/>
    </row>
    <row r="392" spans="1:11" ht="25.5" hidden="1" outlineLevel="3" x14ac:dyDescent="0.25">
      <c r="A392" s="35" t="s">
        <v>461</v>
      </c>
      <c r="B392" s="36" t="s">
        <v>304</v>
      </c>
      <c r="C392" s="37" t="s">
        <v>439</v>
      </c>
      <c r="D392" s="38">
        <v>43284</v>
      </c>
      <c r="E392" s="39">
        <v>43748</v>
      </c>
      <c r="F392" s="37" t="s">
        <v>338</v>
      </c>
      <c r="G392" s="37" t="s">
        <v>335</v>
      </c>
      <c r="H392" s="37" t="s">
        <v>305</v>
      </c>
      <c r="I392" s="60">
        <v>576.19000000000005</v>
      </c>
      <c r="J392" s="40">
        <v>0</v>
      </c>
      <c r="K392" s="72">
        <f>COUNTIFS($B$5:B392,B392)</f>
        <v>1</v>
      </c>
    </row>
    <row r="393" spans="1:11" hidden="1" outlineLevel="2" x14ac:dyDescent="0.25">
      <c r="A393" s="28"/>
      <c r="B393" s="32" t="s">
        <v>587</v>
      </c>
      <c r="C393" s="34"/>
      <c r="D393" s="83"/>
      <c r="E393" s="84"/>
      <c r="F393" s="34"/>
      <c r="G393" s="34"/>
      <c r="H393" s="34"/>
      <c r="I393" s="29">
        <f>SUBTOTAL(9,I392:I392)</f>
        <v>576.19000000000005</v>
      </c>
      <c r="J393" s="85">
        <f>SUBTOTAL(9,J392:J392)</f>
        <v>0</v>
      </c>
      <c r="K393" s="86"/>
    </row>
    <row r="394" spans="1:11" ht="25.5" hidden="1" outlineLevel="3" x14ac:dyDescent="0.25">
      <c r="A394" s="35" t="s">
        <v>461</v>
      </c>
      <c r="B394" s="36" t="s">
        <v>306</v>
      </c>
      <c r="C394" s="37" t="s">
        <v>440</v>
      </c>
      <c r="D394" s="38">
        <v>43297</v>
      </c>
      <c r="E394" s="39">
        <v>43601</v>
      </c>
      <c r="F394" s="37" t="s">
        <v>338</v>
      </c>
      <c r="G394" s="37" t="s">
        <v>335</v>
      </c>
      <c r="H394" s="37" t="s">
        <v>307</v>
      </c>
      <c r="I394" s="60">
        <v>2478.84</v>
      </c>
      <c r="J394" s="40">
        <v>0</v>
      </c>
      <c r="K394" s="72">
        <f>COUNTIFS($B$5:B394,B394)</f>
        <v>1</v>
      </c>
    </row>
    <row r="395" spans="1:11" ht="25.5" hidden="1" outlineLevel="3" x14ac:dyDescent="0.25">
      <c r="A395" s="35" t="s">
        <v>461</v>
      </c>
      <c r="B395" s="36" t="s">
        <v>306</v>
      </c>
      <c r="C395" s="37" t="s">
        <v>440</v>
      </c>
      <c r="D395" s="38">
        <v>43297</v>
      </c>
      <c r="E395" s="39">
        <v>43601</v>
      </c>
      <c r="F395" s="37" t="s">
        <v>338</v>
      </c>
      <c r="G395" s="37" t="s">
        <v>335</v>
      </c>
      <c r="H395" s="37" t="s">
        <v>308</v>
      </c>
      <c r="I395" s="60">
        <v>4957.68</v>
      </c>
      <c r="J395" s="40">
        <v>0</v>
      </c>
      <c r="K395" s="72">
        <f>COUNTIFS($B$5:B395,B395)</f>
        <v>2</v>
      </c>
    </row>
    <row r="396" spans="1:11" ht="25.5" hidden="1" outlineLevel="3" x14ac:dyDescent="0.25">
      <c r="A396" s="35" t="s">
        <v>461</v>
      </c>
      <c r="B396" s="36" t="s">
        <v>306</v>
      </c>
      <c r="C396" s="37" t="s">
        <v>440</v>
      </c>
      <c r="D396" s="38">
        <v>43297</v>
      </c>
      <c r="E396" s="39">
        <v>43601</v>
      </c>
      <c r="F396" s="37" t="s">
        <v>338</v>
      </c>
      <c r="G396" s="37" t="s">
        <v>335</v>
      </c>
      <c r="H396" s="37" t="s">
        <v>309</v>
      </c>
      <c r="I396" s="60">
        <v>2478.84</v>
      </c>
      <c r="J396" s="40">
        <v>0</v>
      </c>
      <c r="K396" s="72">
        <f>COUNTIFS($B$5:B396,B396)</f>
        <v>3</v>
      </c>
    </row>
    <row r="397" spans="1:11" ht="25.5" hidden="1" outlineLevel="3" x14ac:dyDescent="0.25">
      <c r="A397" s="35" t="s">
        <v>461</v>
      </c>
      <c r="B397" s="36" t="s">
        <v>306</v>
      </c>
      <c r="C397" s="37" t="s">
        <v>440</v>
      </c>
      <c r="D397" s="38">
        <v>43297</v>
      </c>
      <c r="E397" s="39">
        <v>43601</v>
      </c>
      <c r="F397" s="37" t="s">
        <v>338</v>
      </c>
      <c r="G397" s="37" t="s">
        <v>336</v>
      </c>
      <c r="H397" s="37" t="s">
        <v>310</v>
      </c>
      <c r="I397" s="60">
        <v>19320.75</v>
      </c>
      <c r="J397" s="40">
        <v>0</v>
      </c>
      <c r="K397" s="72">
        <f>COUNTIFS($B$5:B397,B397)</f>
        <v>4</v>
      </c>
    </row>
    <row r="398" spans="1:11" ht="25.5" hidden="1" outlineLevel="3" x14ac:dyDescent="0.25">
      <c r="A398" s="35" t="s">
        <v>461</v>
      </c>
      <c r="B398" s="36" t="s">
        <v>306</v>
      </c>
      <c r="C398" s="37" t="s">
        <v>440</v>
      </c>
      <c r="D398" s="38">
        <v>43297</v>
      </c>
      <c r="E398" s="39">
        <v>43601</v>
      </c>
      <c r="F398" s="37" t="s">
        <v>338</v>
      </c>
      <c r="G398" s="37" t="s">
        <v>336</v>
      </c>
      <c r="H398" s="37" t="s">
        <v>311</v>
      </c>
      <c r="I398" s="60">
        <v>19320.75</v>
      </c>
      <c r="J398" s="40">
        <v>0</v>
      </c>
      <c r="K398" s="72">
        <f>COUNTIFS($B$5:B398,B398)</f>
        <v>5</v>
      </c>
    </row>
    <row r="399" spans="1:11" ht="25.5" hidden="1" outlineLevel="3" x14ac:dyDescent="0.25">
      <c r="A399" s="35" t="s">
        <v>461</v>
      </c>
      <c r="B399" s="36" t="s">
        <v>306</v>
      </c>
      <c r="C399" s="37" t="s">
        <v>440</v>
      </c>
      <c r="D399" s="38">
        <v>43297</v>
      </c>
      <c r="E399" s="39">
        <v>43601</v>
      </c>
      <c r="F399" s="37" t="s">
        <v>338</v>
      </c>
      <c r="G399" s="37" t="s">
        <v>336</v>
      </c>
      <c r="H399" s="37" t="s">
        <v>312</v>
      </c>
      <c r="I399" s="60">
        <v>38641.5</v>
      </c>
      <c r="J399" s="40">
        <v>0</v>
      </c>
      <c r="K399" s="72">
        <f>COUNTIFS($B$5:B399,B399)</f>
        <v>6</v>
      </c>
    </row>
    <row r="400" spans="1:11" ht="25.5" hidden="1" outlineLevel="3" x14ac:dyDescent="0.25">
      <c r="A400" s="35" t="s">
        <v>461</v>
      </c>
      <c r="B400" s="36" t="s">
        <v>306</v>
      </c>
      <c r="C400" s="37" t="s">
        <v>440</v>
      </c>
      <c r="D400" s="38">
        <v>43297</v>
      </c>
      <c r="E400" s="39">
        <v>43601</v>
      </c>
      <c r="F400" s="37" t="s">
        <v>338</v>
      </c>
      <c r="G400" s="37" t="s">
        <v>450</v>
      </c>
      <c r="H400" s="37" t="s">
        <v>366</v>
      </c>
      <c r="I400" s="60">
        <v>0</v>
      </c>
      <c r="J400" s="40">
        <v>0</v>
      </c>
      <c r="K400" s="72">
        <f>COUNTIFS($B$5:B400,B400)</f>
        <v>7</v>
      </c>
    </row>
    <row r="401" spans="1:11" ht="25.5" hidden="1" outlineLevel="3" x14ac:dyDescent="0.25">
      <c r="A401" s="35" t="s">
        <v>461</v>
      </c>
      <c r="B401" s="36" t="s">
        <v>306</v>
      </c>
      <c r="C401" s="37" t="s">
        <v>440</v>
      </c>
      <c r="D401" s="38">
        <v>43297</v>
      </c>
      <c r="E401" s="39">
        <v>43601</v>
      </c>
      <c r="F401" s="37" t="s">
        <v>338</v>
      </c>
      <c r="G401" s="37" t="s">
        <v>341</v>
      </c>
      <c r="H401" s="37" t="s">
        <v>367</v>
      </c>
      <c r="I401" s="60">
        <v>7000</v>
      </c>
      <c r="J401" s="40">
        <v>0</v>
      </c>
      <c r="K401" s="72">
        <f>COUNTIFS($B$5:B401,B401)</f>
        <v>8</v>
      </c>
    </row>
    <row r="402" spans="1:11" ht="25.5" hidden="1" outlineLevel="3" x14ac:dyDescent="0.25">
      <c r="A402" s="35" t="s">
        <v>461</v>
      </c>
      <c r="B402" s="36" t="s">
        <v>306</v>
      </c>
      <c r="C402" s="37" t="s">
        <v>440</v>
      </c>
      <c r="D402" s="38">
        <v>43297</v>
      </c>
      <c r="E402" s="39">
        <v>43601</v>
      </c>
      <c r="F402" s="37" t="s">
        <v>338</v>
      </c>
      <c r="G402" s="37" t="s">
        <v>341</v>
      </c>
      <c r="H402" s="37" t="s">
        <v>368</v>
      </c>
      <c r="I402" s="60">
        <v>7000</v>
      </c>
      <c r="J402" s="40">
        <v>0</v>
      </c>
      <c r="K402" s="72">
        <f>COUNTIFS($B$5:B402,B402)</f>
        <v>9</v>
      </c>
    </row>
    <row r="403" spans="1:11" ht="25.5" hidden="1" outlineLevel="3" x14ac:dyDescent="0.25">
      <c r="A403" s="35" t="s">
        <v>461</v>
      </c>
      <c r="B403" s="36" t="s">
        <v>306</v>
      </c>
      <c r="C403" s="37" t="s">
        <v>440</v>
      </c>
      <c r="D403" s="38">
        <v>43297</v>
      </c>
      <c r="E403" s="39">
        <v>43601</v>
      </c>
      <c r="F403" s="37" t="s">
        <v>338</v>
      </c>
      <c r="G403" s="37" t="s">
        <v>341</v>
      </c>
      <c r="H403" s="37" t="s">
        <v>369</v>
      </c>
      <c r="I403" s="60">
        <v>14000</v>
      </c>
      <c r="J403" s="40">
        <v>0</v>
      </c>
      <c r="K403" s="72">
        <f>COUNTIFS($B$5:B403,B403)</f>
        <v>10</v>
      </c>
    </row>
    <row r="404" spans="1:11" hidden="1" outlineLevel="2" x14ac:dyDescent="0.25">
      <c r="A404" s="28"/>
      <c r="B404" s="32" t="s">
        <v>588</v>
      </c>
      <c r="C404" s="34"/>
      <c r="D404" s="83"/>
      <c r="E404" s="84"/>
      <c r="F404" s="34"/>
      <c r="G404" s="34"/>
      <c r="H404" s="34"/>
      <c r="I404" s="29">
        <f>SUBTOTAL(9,I394:I403)</f>
        <v>115198.36</v>
      </c>
      <c r="J404" s="85">
        <f>SUBTOTAL(9,J394:J403)</f>
        <v>0</v>
      </c>
      <c r="K404" s="86"/>
    </row>
    <row r="405" spans="1:11" ht="38.25" hidden="1" outlineLevel="3" x14ac:dyDescent="0.25">
      <c r="A405" s="35" t="s">
        <v>461</v>
      </c>
      <c r="B405" s="36" t="s">
        <v>313</v>
      </c>
      <c r="C405" s="37" t="s">
        <v>441</v>
      </c>
      <c r="D405" s="38">
        <v>43476</v>
      </c>
      <c r="E405" s="39">
        <v>43644</v>
      </c>
      <c r="F405" s="37" t="s">
        <v>338</v>
      </c>
      <c r="G405" s="37" t="s">
        <v>335</v>
      </c>
      <c r="H405" s="37" t="s">
        <v>314</v>
      </c>
      <c r="I405" s="60">
        <v>2690.25</v>
      </c>
      <c r="J405" s="40">
        <v>0</v>
      </c>
      <c r="K405" s="72">
        <f>COUNTIFS($B$5:B405,B405)</f>
        <v>1</v>
      </c>
    </row>
    <row r="406" spans="1:11" ht="38.25" hidden="1" outlineLevel="3" x14ac:dyDescent="0.25">
      <c r="A406" s="35" t="s">
        <v>461</v>
      </c>
      <c r="B406" s="36" t="s">
        <v>313</v>
      </c>
      <c r="C406" s="37" t="s">
        <v>441</v>
      </c>
      <c r="D406" s="38">
        <v>43476</v>
      </c>
      <c r="E406" s="39">
        <v>43644</v>
      </c>
      <c r="F406" s="37" t="s">
        <v>338</v>
      </c>
      <c r="G406" s="37" t="s">
        <v>335</v>
      </c>
      <c r="H406" s="37" t="s">
        <v>315</v>
      </c>
      <c r="I406" s="60">
        <v>2690.25</v>
      </c>
      <c r="J406" s="40">
        <v>0</v>
      </c>
      <c r="K406" s="72">
        <f>COUNTIFS($B$5:B406,B406)</f>
        <v>2</v>
      </c>
    </row>
    <row r="407" spans="1:11" ht="38.25" hidden="1" outlineLevel="3" x14ac:dyDescent="0.25">
      <c r="A407" s="35" t="s">
        <v>461</v>
      </c>
      <c r="B407" s="36" t="s">
        <v>313</v>
      </c>
      <c r="C407" s="37" t="s">
        <v>441</v>
      </c>
      <c r="D407" s="38">
        <v>43476</v>
      </c>
      <c r="E407" s="39">
        <v>43644</v>
      </c>
      <c r="F407" s="37" t="s">
        <v>338</v>
      </c>
      <c r="G407" s="37" t="s">
        <v>336</v>
      </c>
      <c r="H407" s="37" t="s">
        <v>316</v>
      </c>
      <c r="I407" s="60">
        <v>23147.5</v>
      </c>
      <c r="J407" s="40">
        <v>0</v>
      </c>
      <c r="K407" s="72">
        <f>COUNTIFS($B$5:B407,B407)</f>
        <v>3</v>
      </c>
    </row>
    <row r="408" spans="1:11" ht="38.25" hidden="1" outlineLevel="3" x14ac:dyDescent="0.25">
      <c r="A408" s="35" t="s">
        <v>461</v>
      </c>
      <c r="B408" s="36" t="s">
        <v>313</v>
      </c>
      <c r="C408" s="37" t="s">
        <v>441</v>
      </c>
      <c r="D408" s="38">
        <v>43476</v>
      </c>
      <c r="E408" s="39">
        <v>43644</v>
      </c>
      <c r="F408" s="37" t="s">
        <v>338</v>
      </c>
      <c r="G408" s="37" t="s">
        <v>336</v>
      </c>
      <c r="H408" s="37" t="s">
        <v>317</v>
      </c>
      <c r="I408" s="60">
        <v>23147.5</v>
      </c>
      <c r="J408" s="40">
        <v>0</v>
      </c>
      <c r="K408" s="72">
        <f>COUNTIFS($B$5:B408,B408)</f>
        <v>4</v>
      </c>
    </row>
    <row r="409" spans="1:11" hidden="1" outlineLevel="2" x14ac:dyDescent="0.25">
      <c r="A409" s="28"/>
      <c r="B409" s="32" t="s">
        <v>589</v>
      </c>
      <c r="C409" s="34"/>
      <c r="D409" s="83"/>
      <c r="E409" s="84"/>
      <c r="F409" s="34"/>
      <c r="G409" s="34"/>
      <c r="H409" s="34"/>
      <c r="I409" s="29">
        <f>SUBTOTAL(9,I405:I408)</f>
        <v>51675.5</v>
      </c>
      <c r="J409" s="85">
        <f>SUBTOTAL(9,J405:J408)</f>
        <v>0</v>
      </c>
      <c r="K409" s="86"/>
    </row>
    <row r="410" spans="1:11" ht="25.5" hidden="1" outlineLevel="3" x14ac:dyDescent="0.25">
      <c r="A410" s="35" t="s">
        <v>461</v>
      </c>
      <c r="B410" s="36" t="s">
        <v>318</v>
      </c>
      <c r="C410" s="37" t="s">
        <v>442</v>
      </c>
      <c r="D410" s="38">
        <v>43537</v>
      </c>
      <c r="E410" s="39">
        <v>43711</v>
      </c>
      <c r="F410" s="37" t="s">
        <v>338</v>
      </c>
      <c r="G410" s="37" t="s">
        <v>336</v>
      </c>
      <c r="H410" s="37" t="s">
        <v>319</v>
      </c>
      <c r="I410" s="60">
        <v>36280</v>
      </c>
      <c r="J410" s="40">
        <v>0</v>
      </c>
      <c r="K410" s="72">
        <f>COUNTIFS($B$5:B410,B410)</f>
        <v>1</v>
      </c>
    </row>
    <row r="411" spans="1:11" ht="25.5" hidden="1" outlineLevel="3" x14ac:dyDescent="0.25">
      <c r="A411" s="35" t="s">
        <v>461</v>
      </c>
      <c r="B411" s="36" t="s">
        <v>318</v>
      </c>
      <c r="C411" s="37" t="s">
        <v>442</v>
      </c>
      <c r="D411" s="38">
        <v>43537</v>
      </c>
      <c r="E411" s="39">
        <v>43711</v>
      </c>
      <c r="F411" s="37" t="s">
        <v>338</v>
      </c>
      <c r="G411" s="37" t="s">
        <v>336</v>
      </c>
      <c r="H411" s="37" t="s">
        <v>320</v>
      </c>
      <c r="I411" s="60">
        <v>32920</v>
      </c>
      <c r="J411" s="40">
        <v>0</v>
      </c>
      <c r="K411" s="72">
        <f>COUNTIFS($B$5:B411,B411)</f>
        <v>2</v>
      </c>
    </row>
    <row r="412" spans="1:11" ht="25.5" hidden="1" outlineLevel="3" x14ac:dyDescent="0.25">
      <c r="A412" s="35" t="s">
        <v>461</v>
      </c>
      <c r="B412" s="36" t="s">
        <v>318</v>
      </c>
      <c r="C412" s="37" t="s">
        <v>442</v>
      </c>
      <c r="D412" s="38">
        <v>43537</v>
      </c>
      <c r="E412" s="39">
        <v>43711</v>
      </c>
      <c r="F412" s="37" t="s">
        <v>338</v>
      </c>
      <c r="G412" s="37" t="s">
        <v>335</v>
      </c>
      <c r="H412" s="37" t="s">
        <v>321</v>
      </c>
      <c r="I412" s="60">
        <v>2811.92</v>
      </c>
      <c r="J412" s="40">
        <v>0</v>
      </c>
      <c r="K412" s="72">
        <f>COUNTIFS($B$5:B412,B412)</f>
        <v>3</v>
      </c>
    </row>
    <row r="413" spans="1:11" ht="25.5" hidden="1" outlineLevel="3" x14ac:dyDescent="0.25">
      <c r="A413" s="35" t="s">
        <v>461</v>
      </c>
      <c r="B413" s="36" t="s">
        <v>318</v>
      </c>
      <c r="C413" s="37" t="s">
        <v>442</v>
      </c>
      <c r="D413" s="38">
        <v>43537</v>
      </c>
      <c r="E413" s="39">
        <v>43711</v>
      </c>
      <c r="F413" s="37" t="s">
        <v>338</v>
      </c>
      <c r="G413" s="37" t="s">
        <v>341</v>
      </c>
      <c r="H413" s="37" t="s">
        <v>503</v>
      </c>
      <c r="I413" s="60">
        <v>1191.52</v>
      </c>
      <c r="J413" s="40">
        <v>0</v>
      </c>
      <c r="K413" s="72">
        <f>COUNTIFS($B$5:B413,B413)</f>
        <v>4</v>
      </c>
    </row>
    <row r="414" spans="1:11" ht="25.5" hidden="1" outlineLevel="3" x14ac:dyDescent="0.25">
      <c r="A414" s="35" t="s">
        <v>461</v>
      </c>
      <c r="B414" s="36" t="s">
        <v>318</v>
      </c>
      <c r="C414" s="37" t="s">
        <v>442</v>
      </c>
      <c r="D414" s="38">
        <v>43537</v>
      </c>
      <c r="E414" s="39">
        <v>43711</v>
      </c>
      <c r="F414" s="37" t="s">
        <v>338</v>
      </c>
      <c r="G414" s="37" t="s">
        <v>341</v>
      </c>
      <c r="H414" s="37" t="s">
        <v>504</v>
      </c>
      <c r="I414" s="60">
        <v>3404.24</v>
      </c>
      <c r="J414" s="40">
        <v>0</v>
      </c>
      <c r="K414" s="72">
        <f>COUNTIFS($B$5:B414,B414)</f>
        <v>5</v>
      </c>
    </row>
    <row r="415" spans="1:11" ht="25.5" hidden="1" outlineLevel="3" x14ac:dyDescent="0.25">
      <c r="A415" s="35" t="s">
        <v>461</v>
      </c>
      <c r="B415" s="36" t="s">
        <v>318</v>
      </c>
      <c r="C415" s="37" t="s">
        <v>442</v>
      </c>
      <c r="D415" s="38">
        <v>43537</v>
      </c>
      <c r="E415" s="39">
        <v>43711</v>
      </c>
      <c r="F415" s="37" t="s">
        <v>338</v>
      </c>
      <c r="G415" s="37" t="s">
        <v>341</v>
      </c>
      <c r="H415" s="37" t="s">
        <v>505</v>
      </c>
      <c r="I415" s="60">
        <v>1021.28</v>
      </c>
      <c r="J415" s="40">
        <v>0</v>
      </c>
      <c r="K415" s="72">
        <f>COUNTIFS($B$5:B415,B415)</f>
        <v>6</v>
      </c>
    </row>
    <row r="416" spans="1:11" hidden="1" outlineLevel="2" x14ac:dyDescent="0.25">
      <c r="A416" s="28"/>
      <c r="B416" s="32" t="s">
        <v>590</v>
      </c>
      <c r="C416" s="34"/>
      <c r="D416" s="83"/>
      <c r="E416" s="84"/>
      <c r="F416" s="34"/>
      <c r="G416" s="34"/>
      <c r="H416" s="34"/>
      <c r="I416" s="29">
        <f>SUBTOTAL(9,I410:I415)</f>
        <v>77628.960000000006</v>
      </c>
      <c r="J416" s="85">
        <f>SUBTOTAL(9,J410:J415)</f>
        <v>0</v>
      </c>
      <c r="K416" s="86"/>
    </row>
    <row r="417" spans="1:11" ht="38.25" hidden="1" outlineLevel="3" x14ac:dyDescent="0.25">
      <c r="A417" s="35" t="s">
        <v>461</v>
      </c>
      <c r="B417" s="36" t="s">
        <v>333</v>
      </c>
      <c r="C417" s="37" t="s">
        <v>443</v>
      </c>
      <c r="D417" s="38">
        <v>43521</v>
      </c>
      <c r="E417" s="39">
        <v>43816</v>
      </c>
      <c r="F417" s="37" t="s">
        <v>338</v>
      </c>
      <c r="G417" s="37" t="s">
        <v>336</v>
      </c>
      <c r="H417" s="37" t="s">
        <v>370</v>
      </c>
      <c r="I417" s="60">
        <v>31578</v>
      </c>
      <c r="J417" s="40">
        <v>0</v>
      </c>
      <c r="K417" s="72">
        <f>COUNTIFS($B$5:B417,B417)</f>
        <v>1</v>
      </c>
    </row>
    <row r="418" spans="1:11" ht="38.25" hidden="1" outlineLevel="3" x14ac:dyDescent="0.25">
      <c r="A418" s="35" t="s">
        <v>461</v>
      </c>
      <c r="B418" s="36" t="s">
        <v>333</v>
      </c>
      <c r="C418" s="37" t="s">
        <v>443</v>
      </c>
      <c r="D418" s="38">
        <v>43521</v>
      </c>
      <c r="E418" s="39">
        <v>43816</v>
      </c>
      <c r="F418" s="37" t="s">
        <v>338</v>
      </c>
      <c r="G418" s="37" t="s">
        <v>335</v>
      </c>
      <c r="H418" s="37" t="s">
        <v>371</v>
      </c>
      <c r="I418" s="60">
        <v>4957.68</v>
      </c>
      <c r="J418" s="40">
        <v>0</v>
      </c>
      <c r="K418" s="72">
        <f>COUNTIFS($B$5:B418,B418)</f>
        <v>2</v>
      </c>
    </row>
    <row r="419" spans="1:11" ht="38.25" hidden="1" outlineLevel="3" x14ac:dyDescent="0.25">
      <c r="A419" s="35" t="s">
        <v>461</v>
      </c>
      <c r="B419" s="36" t="s">
        <v>333</v>
      </c>
      <c r="C419" s="37" t="s">
        <v>443</v>
      </c>
      <c r="D419" s="38">
        <v>43521</v>
      </c>
      <c r="E419" s="39">
        <v>43816</v>
      </c>
      <c r="F419" s="37" t="s">
        <v>338</v>
      </c>
      <c r="G419" s="37" t="s">
        <v>450</v>
      </c>
      <c r="H419" s="37" t="s">
        <v>372</v>
      </c>
      <c r="I419" s="60">
        <v>0</v>
      </c>
      <c r="J419" s="40">
        <v>0</v>
      </c>
      <c r="K419" s="72">
        <f>COUNTIFS($B$5:B419,B419)</f>
        <v>3</v>
      </c>
    </row>
    <row r="420" spans="1:11" hidden="1" outlineLevel="2" x14ac:dyDescent="0.25">
      <c r="A420" s="28"/>
      <c r="B420" s="32" t="s">
        <v>591</v>
      </c>
      <c r="C420" s="34"/>
      <c r="D420" s="83"/>
      <c r="E420" s="84"/>
      <c r="F420" s="34"/>
      <c r="G420" s="34"/>
      <c r="H420" s="34"/>
      <c r="I420" s="29">
        <f>SUBTOTAL(9,I417:I419)</f>
        <v>36535.68</v>
      </c>
      <c r="J420" s="85">
        <f>SUBTOTAL(9,J417:J419)</f>
        <v>0</v>
      </c>
      <c r="K420" s="86"/>
    </row>
    <row r="421" spans="1:11" ht="38.25" hidden="1" outlineLevel="3" x14ac:dyDescent="0.25">
      <c r="A421" s="35" t="s">
        <v>461</v>
      </c>
      <c r="B421" s="36" t="s">
        <v>322</v>
      </c>
      <c r="C421" s="37" t="s">
        <v>444</v>
      </c>
      <c r="D421" s="38">
        <v>43521</v>
      </c>
      <c r="E421" s="39">
        <v>43658</v>
      </c>
      <c r="F421" s="37" t="s">
        <v>338</v>
      </c>
      <c r="G421" s="37" t="s">
        <v>336</v>
      </c>
      <c r="H421" s="37" t="s">
        <v>320</v>
      </c>
      <c r="I421" s="60">
        <v>27783</v>
      </c>
      <c r="J421" s="40">
        <v>0</v>
      </c>
      <c r="K421" s="72">
        <f>COUNTIFS($B$5:B421,B421)</f>
        <v>1</v>
      </c>
    </row>
    <row r="422" spans="1:11" ht="38.25" hidden="1" outlineLevel="3" x14ac:dyDescent="0.25">
      <c r="A422" s="35" t="s">
        <v>461</v>
      </c>
      <c r="B422" s="36" t="s">
        <v>322</v>
      </c>
      <c r="C422" s="37" t="s">
        <v>444</v>
      </c>
      <c r="D422" s="38">
        <v>43521</v>
      </c>
      <c r="E422" s="39">
        <v>43658</v>
      </c>
      <c r="F422" s="37" t="s">
        <v>338</v>
      </c>
      <c r="G422" s="37" t="s">
        <v>335</v>
      </c>
      <c r="H422" s="37" t="s">
        <v>373</v>
      </c>
      <c r="I422" s="60">
        <v>12302.15</v>
      </c>
      <c r="J422" s="40">
        <v>0</v>
      </c>
      <c r="K422" s="72">
        <f>COUNTIFS($B$5:B422,B422)</f>
        <v>2</v>
      </c>
    </row>
    <row r="423" spans="1:11" ht="38.25" hidden="1" outlineLevel="3" x14ac:dyDescent="0.25">
      <c r="A423" s="35" t="s">
        <v>461</v>
      </c>
      <c r="B423" s="36" t="s">
        <v>322</v>
      </c>
      <c r="C423" s="37" t="s">
        <v>444</v>
      </c>
      <c r="D423" s="38">
        <v>43521</v>
      </c>
      <c r="E423" s="39">
        <v>43658</v>
      </c>
      <c r="F423" s="37" t="s">
        <v>338</v>
      </c>
      <c r="G423" s="37" t="s">
        <v>335</v>
      </c>
      <c r="H423" s="37" t="s">
        <v>374</v>
      </c>
      <c r="I423" s="60">
        <v>1391.15</v>
      </c>
      <c r="J423" s="40">
        <v>0</v>
      </c>
      <c r="K423" s="72">
        <f>COUNTIFS($B$5:B423,B423)</f>
        <v>3</v>
      </c>
    </row>
    <row r="424" spans="1:11" ht="38.25" hidden="1" outlineLevel="3" x14ac:dyDescent="0.25">
      <c r="A424" s="35" t="s">
        <v>461</v>
      </c>
      <c r="B424" s="36" t="s">
        <v>322</v>
      </c>
      <c r="C424" s="37" t="s">
        <v>444</v>
      </c>
      <c r="D424" s="38">
        <v>43521</v>
      </c>
      <c r="E424" s="39">
        <v>43658</v>
      </c>
      <c r="F424" s="37" t="s">
        <v>338</v>
      </c>
      <c r="G424" s="37" t="s">
        <v>450</v>
      </c>
      <c r="H424" s="37" t="s">
        <v>366</v>
      </c>
      <c r="I424" s="60">
        <v>0</v>
      </c>
      <c r="J424" s="40">
        <v>0</v>
      </c>
      <c r="K424" s="72">
        <f>COUNTIFS($B$5:B424,B424)</f>
        <v>4</v>
      </c>
    </row>
    <row r="425" spans="1:11" hidden="1" outlineLevel="2" x14ac:dyDescent="0.25">
      <c r="A425" s="28"/>
      <c r="B425" s="32" t="s">
        <v>592</v>
      </c>
      <c r="C425" s="34"/>
      <c r="D425" s="83"/>
      <c r="E425" s="84"/>
      <c r="F425" s="34"/>
      <c r="G425" s="34"/>
      <c r="H425" s="34"/>
      <c r="I425" s="29">
        <f>SUBTOTAL(9,I421:I424)</f>
        <v>41476.300000000003</v>
      </c>
      <c r="J425" s="85">
        <f>SUBTOTAL(9,J421:J424)</f>
        <v>0</v>
      </c>
      <c r="K425" s="86"/>
    </row>
    <row r="426" spans="1:11" ht="38.25" hidden="1" outlineLevel="3" x14ac:dyDescent="0.25">
      <c r="A426" s="35" t="s">
        <v>461</v>
      </c>
      <c r="B426" s="36" t="s">
        <v>323</v>
      </c>
      <c r="C426" s="37" t="s">
        <v>445</v>
      </c>
      <c r="D426" s="38">
        <v>43616</v>
      </c>
      <c r="E426" s="39">
        <v>43816</v>
      </c>
      <c r="F426" s="37" t="s">
        <v>338</v>
      </c>
      <c r="G426" s="37" t="s">
        <v>448</v>
      </c>
      <c r="H426" s="37" t="s">
        <v>324</v>
      </c>
      <c r="I426" s="60">
        <v>15227.16</v>
      </c>
      <c r="J426" s="40">
        <v>0</v>
      </c>
      <c r="K426" s="72">
        <f>COUNTIFS($B$5:B426,B426)</f>
        <v>1</v>
      </c>
    </row>
    <row r="427" spans="1:11" ht="38.25" hidden="1" outlineLevel="3" x14ac:dyDescent="0.25">
      <c r="A427" s="35" t="s">
        <v>461</v>
      </c>
      <c r="B427" s="36" t="s">
        <v>323</v>
      </c>
      <c r="C427" s="37" t="s">
        <v>445</v>
      </c>
      <c r="D427" s="38">
        <v>43616</v>
      </c>
      <c r="E427" s="39">
        <v>43816</v>
      </c>
      <c r="F427" s="37" t="s">
        <v>338</v>
      </c>
      <c r="G427" s="37" t="s">
        <v>340</v>
      </c>
      <c r="H427" s="37" t="s">
        <v>375</v>
      </c>
      <c r="I427" s="60">
        <v>43000</v>
      </c>
      <c r="J427" s="40">
        <v>0</v>
      </c>
      <c r="K427" s="72">
        <f>COUNTIFS($B$5:B427,B427)</f>
        <v>2</v>
      </c>
    </row>
    <row r="428" spans="1:11" ht="38.25" hidden="1" outlineLevel="3" x14ac:dyDescent="0.25">
      <c r="A428" s="35" t="s">
        <v>461</v>
      </c>
      <c r="B428" s="36" t="s">
        <v>323</v>
      </c>
      <c r="C428" s="37" t="s">
        <v>445</v>
      </c>
      <c r="D428" s="38">
        <v>43616</v>
      </c>
      <c r="E428" s="39">
        <v>43816</v>
      </c>
      <c r="F428" s="37" t="s">
        <v>338</v>
      </c>
      <c r="G428" s="37" t="s">
        <v>340</v>
      </c>
      <c r="H428" s="37" t="s">
        <v>375</v>
      </c>
      <c r="I428" s="60">
        <v>25000</v>
      </c>
      <c r="J428" s="40">
        <v>0</v>
      </c>
      <c r="K428" s="72">
        <f>COUNTIFS($B$5:B428,B428)</f>
        <v>3</v>
      </c>
    </row>
    <row r="429" spans="1:11" hidden="1" outlineLevel="2" x14ac:dyDescent="0.25">
      <c r="A429" s="28"/>
      <c r="B429" s="32" t="s">
        <v>593</v>
      </c>
      <c r="C429" s="34"/>
      <c r="D429" s="83"/>
      <c r="E429" s="84"/>
      <c r="F429" s="34"/>
      <c r="G429" s="34"/>
      <c r="H429" s="34"/>
      <c r="I429" s="29">
        <f>SUBTOTAL(9,I426:I428)</f>
        <v>83227.16</v>
      </c>
      <c r="J429" s="85">
        <f>SUBTOTAL(9,J426:J428)</f>
        <v>0</v>
      </c>
      <c r="K429" s="86"/>
    </row>
    <row r="430" spans="1:11" ht="38.25" hidden="1" outlineLevel="3" x14ac:dyDescent="0.25">
      <c r="A430" s="35" t="s">
        <v>461</v>
      </c>
      <c r="B430" s="36" t="s">
        <v>325</v>
      </c>
      <c r="C430" s="37" t="s">
        <v>446</v>
      </c>
      <c r="D430" s="38">
        <v>43630</v>
      </c>
      <c r="E430" s="39">
        <v>43858</v>
      </c>
      <c r="F430" s="37" t="s">
        <v>338</v>
      </c>
      <c r="G430" s="37" t="s">
        <v>335</v>
      </c>
      <c r="H430" s="37" t="s">
        <v>326</v>
      </c>
      <c r="I430" s="60">
        <v>6678.31</v>
      </c>
      <c r="J430" s="40">
        <v>0</v>
      </c>
      <c r="K430" s="72">
        <f>COUNTIFS($B$5:B430,B430)</f>
        <v>1</v>
      </c>
    </row>
    <row r="431" spans="1:11" ht="38.25" hidden="1" outlineLevel="3" x14ac:dyDescent="0.25">
      <c r="A431" s="35" t="s">
        <v>461</v>
      </c>
      <c r="B431" s="36" t="s">
        <v>325</v>
      </c>
      <c r="C431" s="37" t="s">
        <v>446</v>
      </c>
      <c r="D431" s="38">
        <v>43630</v>
      </c>
      <c r="E431" s="39">
        <v>43858</v>
      </c>
      <c r="F431" s="37" t="s">
        <v>338</v>
      </c>
      <c r="G431" s="37" t="s">
        <v>336</v>
      </c>
      <c r="H431" s="37" t="s">
        <v>327</v>
      </c>
      <c r="I431" s="60">
        <v>19551</v>
      </c>
      <c r="J431" s="40">
        <v>0</v>
      </c>
      <c r="K431" s="72">
        <f>COUNTIFS($B$5:B431,B431)</f>
        <v>2</v>
      </c>
    </row>
    <row r="432" spans="1:11" ht="38.25" hidden="1" outlineLevel="3" x14ac:dyDescent="0.25">
      <c r="A432" s="35" t="s">
        <v>461</v>
      </c>
      <c r="B432" s="36" t="s">
        <v>325</v>
      </c>
      <c r="C432" s="37" t="s">
        <v>446</v>
      </c>
      <c r="D432" s="38">
        <v>43630</v>
      </c>
      <c r="E432" s="39">
        <v>43858</v>
      </c>
      <c r="F432" s="37" t="s">
        <v>338</v>
      </c>
      <c r="G432" s="37" t="s">
        <v>335</v>
      </c>
      <c r="H432" s="37" t="s">
        <v>328</v>
      </c>
      <c r="I432" s="60">
        <v>755.19</v>
      </c>
      <c r="J432" s="40">
        <v>0</v>
      </c>
      <c r="K432" s="72">
        <f>COUNTIFS($B$5:B432,B432)</f>
        <v>3</v>
      </c>
    </row>
    <row r="433" spans="1:11" hidden="1" outlineLevel="2" x14ac:dyDescent="0.25">
      <c r="A433" s="28"/>
      <c r="B433" s="32" t="s">
        <v>594</v>
      </c>
      <c r="C433" s="34"/>
      <c r="D433" s="83"/>
      <c r="E433" s="84"/>
      <c r="F433" s="34"/>
      <c r="G433" s="34"/>
      <c r="H433" s="34"/>
      <c r="I433" s="29">
        <f>SUBTOTAL(9,I430:I432)</f>
        <v>26984.5</v>
      </c>
      <c r="J433" s="85">
        <f>SUBTOTAL(9,J430:J432)</f>
        <v>0</v>
      </c>
      <c r="K433" s="86"/>
    </row>
    <row r="434" spans="1:11" ht="38.25" hidden="1" outlineLevel="3" x14ac:dyDescent="0.25">
      <c r="A434" s="35" t="s">
        <v>461</v>
      </c>
      <c r="B434" s="36" t="s">
        <v>329</v>
      </c>
      <c r="C434" s="37" t="s">
        <v>447</v>
      </c>
      <c r="D434" s="38">
        <v>43769</v>
      </c>
      <c r="E434" s="39">
        <v>43921</v>
      </c>
      <c r="F434" s="37" t="s">
        <v>338</v>
      </c>
      <c r="G434" s="37" t="s">
        <v>336</v>
      </c>
      <c r="H434" s="37" t="s">
        <v>330</v>
      </c>
      <c r="I434" s="60">
        <v>9070</v>
      </c>
      <c r="J434" s="40">
        <v>0</v>
      </c>
      <c r="K434" s="72">
        <f>COUNTIFS($B$5:B434,B434)</f>
        <v>1</v>
      </c>
    </row>
    <row r="435" spans="1:11" ht="38.25" hidden="1" outlineLevel="3" x14ac:dyDescent="0.25">
      <c r="A435" s="35" t="s">
        <v>461</v>
      </c>
      <c r="B435" s="36" t="s">
        <v>329</v>
      </c>
      <c r="C435" s="37" t="s">
        <v>447</v>
      </c>
      <c r="D435" s="38">
        <v>43769</v>
      </c>
      <c r="E435" s="39">
        <v>43921</v>
      </c>
      <c r="F435" s="37" t="s">
        <v>338</v>
      </c>
      <c r="G435" s="37" t="s">
        <v>341</v>
      </c>
      <c r="H435" s="37" t="s">
        <v>376</v>
      </c>
      <c r="I435" s="60">
        <v>238.3</v>
      </c>
      <c r="J435" s="40">
        <v>0</v>
      </c>
      <c r="K435" s="72">
        <f>COUNTIFS($B$5:B435,B435)</f>
        <v>2</v>
      </c>
    </row>
    <row r="436" spans="1:11" ht="38.25" hidden="1" outlineLevel="3" x14ac:dyDescent="0.25">
      <c r="A436" s="35" t="s">
        <v>461</v>
      </c>
      <c r="B436" s="36" t="s">
        <v>329</v>
      </c>
      <c r="C436" s="37" t="s">
        <v>447</v>
      </c>
      <c r="D436" s="38">
        <v>43769</v>
      </c>
      <c r="E436" s="39">
        <v>43921</v>
      </c>
      <c r="F436" s="37" t="s">
        <v>338</v>
      </c>
      <c r="G436" s="37" t="s">
        <v>336</v>
      </c>
      <c r="H436" s="37" t="s">
        <v>331</v>
      </c>
      <c r="I436" s="60">
        <v>8230</v>
      </c>
      <c r="J436" s="40">
        <v>0</v>
      </c>
      <c r="K436" s="72">
        <f>COUNTIFS($B$5:B436,B436)</f>
        <v>3</v>
      </c>
    </row>
    <row r="437" spans="1:11" ht="38.25" hidden="1" outlineLevel="3" x14ac:dyDescent="0.25">
      <c r="A437" s="35" t="s">
        <v>461</v>
      </c>
      <c r="B437" s="36" t="s">
        <v>329</v>
      </c>
      <c r="C437" s="37" t="s">
        <v>447</v>
      </c>
      <c r="D437" s="38">
        <v>43769</v>
      </c>
      <c r="E437" s="39">
        <v>43921</v>
      </c>
      <c r="F437" s="37" t="s">
        <v>338</v>
      </c>
      <c r="G437" s="37" t="s">
        <v>335</v>
      </c>
      <c r="H437" s="37" t="s">
        <v>332</v>
      </c>
      <c r="I437" s="60">
        <v>833.04</v>
      </c>
      <c r="J437" s="40">
        <v>0</v>
      </c>
      <c r="K437" s="72">
        <f>COUNTIFS($B$5:B437,B437)</f>
        <v>4</v>
      </c>
    </row>
    <row r="438" spans="1:11" ht="38.25" hidden="1" outlineLevel="3" x14ac:dyDescent="0.25">
      <c r="A438" s="35" t="s">
        <v>461</v>
      </c>
      <c r="B438" s="36" t="s">
        <v>329</v>
      </c>
      <c r="C438" s="37" t="s">
        <v>447</v>
      </c>
      <c r="D438" s="38">
        <v>43769</v>
      </c>
      <c r="E438" s="39">
        <v>43921</v>
      </c>
      <c r="F438" s="37" t="s">
        <v>338</v>
      </c>
      <c r="G438" s="37" t="s">
        <v>341</v>
      </c>
      <c r="H438" s="37" t="s">
        <v>506</v>
      </c>
      <c r="I438" s="60">
        <v>297.88</v>
      </c>
      <c r="J438" s="40">
        <v>0</v>
      </c>
      <c r="K438" s="72">
        <f>COUNTIFS($B$5:B438,B438)</f>
        <v>5</v>
      </c>
    </row>
    <row r="439" spans="1:11" ht="38.25" hidden="1" outlineLevel="3" x14ac:dyDescent="0.25">
      <c r="A439" s="35" t="s">
        <v>461</v>
      </c>
      <c r="B439" s="36" t="s">
        <v>329</v>
      </c>
      <c r="C439" s="37" t="s">
        <v>447</v>
      </c>
      <c r="D439" s="38">
        <v>43769</v>
      </c>
      <c r="E439" s="39">
        <v>43921</v>
      </c>
      <c r="F439" s="37" t="s">
        <v>338</v>
      </c>
      <c r="G439" s="37" t="s">
        <v>341</v>
      </c>
      <c r="H439" s="37" t="s">
        <v>507</v>
      </c>
      <c r="I439" s="60">
        <v>851.06</v>
      </c>
      <c r="J439" s="40">
        <v>0</v>
      </c>
      <c r="K439" s="72">
        <f>COUNTIFS($B$5:B439,B439)</f>
        <v>6</v>
      </c>
    </row>
    <row r="440" spans="1:11" ht="38.25" hidden="1" outlineLevel="3" x14ac:dyDescent="0.25">
      <c r="A440" s="75" t="s">
        <v>461</v>
      </c>
      <c r="B440" s="76" t="s">
        <v>329</v>
      </c>
      <c r="C440" s="77" t="s">
        <v>447</v>
      </c>
      <c r="D440" s="78">
        <v>43769</v>
      </c>
      <c r="E440" s="79">
        <v>43921</v>
      </c>
      <c r="F440" s="77" t="s">
        <v>338</v>
      </c>
      <c r="G440" s="77" t="s">
        <v>341</v>
      </c>
      <c r="H440" s="77" t="s">
        <v>506</v>
      </c>
      <c r="I440" s="80">
        <v>255.32</v>
      </c>
      <c r="J440" s="81">
        <v>0</v>
      </c>
      <c r="K440" s="82">
        <f>COUNTIFS($B$5:B440,B440)</f>
        <v>7</v>
      </c>
    </row>
    <row r="441" spans="1:11" hidden="1" outlineLevel="2" x14ac:dyDescent="0.25">
      <c r="A441" s="28"/>
      <c r="B441" s="34" t="s">
        <v>595</v>
      </c>
      <c r="C441" s="34"/>
      <c r="D441" s="83"/>
      <c r="E441" s="84"/>
      <c r="F441" s="34"/>
      <c r="G441" s="34"/>
      <c r="H441" s="34"/>
      <c r="I441" s="29">
        <f>SUBTOTAL(9,I434:I440)</f>
        <v>19775.600000000002</v>
      </c>
      <c r="J441" s="85">
        <f>SUBTOTAL(9,J434:J440)</f>
        <v>0</v>
      </c>
      <c r="K441" s="86"/>
    </row>
    <row r="442" spans="1:11" ht="30" outlineLevel="1" collapsed="1" x14ac:dyDescent="0.25">
      <c r="A442" s="156" t="s">
        <v>519</v>
      </c>
      <c r="B442" s="174"/>
      <c r="C442" s="174"/>
      <c r="D442" s="175"/>
      <c r="E442" s="176"/>
      <c r="F442" s="174"/>
      <c r="G442" s="174"/>
      <c r="H442" s="174"/>
      <c r="I442" s="161">
        <f>SUBTOTAL(9,I380:I440)</f>
        <v>1305606.5399999998</v>
      </c>
      <c r="J442" s="162">
        <f>SUBTOTAL(9,J380:J440)</f>
        <v>0</v>
      </c>
      <c r="K442" s="171"/>
    </row>
    <row r="443" spans="1:11" ht="16.5" thickBot="1" x14ac:dyDescent="0.3">
      <c r="A443" s="143" t="s">
        <v>520</v>
      </c>
      <c r="B443" s="146"/>
      <c r="C443" s="146"/>
      <c r="D443" s="147"/>
      <c r="E443" s="148"/>
      <c r="F443" s="146"/>
      <c r="G443" s="146"/>
      <c r="H443" s="146"/>
      <c r="I443" s="144">
        <f>SUBTOTAL(9,I6:I440)</f>
        <v>20998437.91</v>
      </c>
      <c r="J443" s="145">
        <f>SUBTOTAL(9,J6:J440)</f>
        <v>0</v>
      </c>
      <c r="K443" s="149"/>
    </row>
  </sheetData>
  <sheetProtection sort="0" autoFilter="0"/>
  <mergeCells count="1">
    <mergeCell ref="A3:K3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2019-20 Summary</vt:lpstr>
      <vt:lpstr>KCC Secured Contributions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Smith</dc:creator>
  <cp:lastModifiedBy>Cumber, Liam - ST PC</cp:lastModifiedBy>
  <dcterms:created xsi:type="dcterms:W3CDTF">2020-08-17T06:47:03Z</dcterms:created>
  <dcterms:modified xsi:type="dcterms:W3CDTF">2020-12-18T11:50:13Z</dcterms:modified>
</cp:coreProperties>
</file>