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50" yWindow="105" windowWidth="10785" windowHeight="9765"/>
  </bookViews>
  <sheets>
    <sheet name="ABC" sheetId="2" r:id="rId1"/>
    <sheet name="CCC" sheetId="3" r:id="rId2"/>
    <sheet name="DBC" sheetId="4" r:id="rId3"/>
    <sheet name="DDC" sheetId="5" r:id="rId4"/>
    <sheet name="GBC" sheetId="6" r:id="rId5"/>
    <sheet name="MBC" sheetId="7" r:id="rId6"/>
    <sheet name="SDC" sheetId="8" r:id="rId7"/>
    <sheet name="SHDC" sheetId="9" r:id="rId8"/>
    <sheet name="SBC" sheetId="10" r:id="rId9"/>
    <sheet name="TDC" sheetId="11" r:id="rId10"/>
    <sheet name="TMBC" sheetId="12" r:id="rId11"/>
    <sheet name="TWBC" sheetId="13" r:id="rId12"/>
    <sheet name="KENT" sheetId="14" r:id="rId13"/>
    <sheet name="Version Control" sheetId="15" r:id="rId14"/>
  </sheets>
  <calcPr calcId="145621"/>
</workbook>
</file>

<file path=xl/calcChain.xml><?xml version="1.0" encoding="utf-8"?>
<calcChain xmlns="http://schemas.openxmlformats.org/spreadsheetml/2006/main">
  <c r="E25" i="2" l="1"/>
  <c r="E25" i="3"/>
  <c r="E26" i="14"/>
  <c r="B26" i="6" l="1"/>
  <c r="J32" i="14" l="1"/>
  <c r="J31" i="14"/>
  <c r="K32" i="4"/>
  <c r="K33" i="4"/>
  <c r="K32" i="5"/>
  <c r="K33" i="5"/>
  <c r="K32" i="6"/>
  <c r="K33" i="6"/>
  <c r="K32" i="7"/>
  <c r="K33" i="7"/>
  <c r="K32" i="8"/>
  <c r="K33" i="8"/>
  <c r="K32" i="9"/>
  <c r="K33" i="9"/>
  <c r="K32" i="10"/>
  <c r="K33" i="10"/>
  <c r="K32" i="11"/>
  <c r="K33" i="11"/>
  <c r="K32" i="12"/>
  <c r="K33" i="12"/>
  <c r="K32" i="13"/>
  <c r="K33" i="13"/>
  <c r="K32" i="3"/>
  <c r="K33" i="3"/>
  <c r="K31" i="4"/>
  <c r="K31" i="5"/>
  <c r="K31" i="6"/>
  <c r="K31" i="7"/>
  <c r="K31" i="8"/>
  <c r="K31" i="9"/>
  <c r="K31" i="10"/>
  <c r="K31" i="11"/>
  <c r="K31" i="12"/>
  <c r="K31" i="13"/>
  <c r="K31" i="3"/>
  <c r="K32" i="2"/>
  <c r="K31" i="2"/>
  <c r="I32" i="11"/>
  <c r="I32" i="7"/>
  <c r="H15" i="14" l="1"/>
  <c r="D33" i="14" l="1"/>
  <c r="E33" i="14"/>
  <c r="D32" i="14"/>
  <c r="E32" i="14"/>
  <c r="E30" i="14"/>
  <c r="C30" i="14"/>
  <c r="D30" i="13"/>
  <c r="D30" i="12"/>
  <c r="B30" i="11"/>
  <c r="D30" i="11"/>
  <c r="D30" i="10"/>
  <c r="B30" i="10"/>
  <c r="D30" i="9"/>
  <c r="B30" i="9"/>
  <c r="D30" i="8"/>
  <c r="D30" i="7"/>
  <c r="B30" i="7"/>
  <c r="D30" i="6"/>
  <c r="B30" i="6"/>
  <c r="D30" i="5"/>
  <c r="B30" i="5"/>
  <c r="D30" i="4"/>
  <c r="B30" i="4"/>
  <c r="B30" i="3"/>
  <c r="D30" i="3" s="1"/>
  <c r="C33" i="13"/>
  <c r="C32" i="13"/>
  <c r="C33" i="12"/>
  <c r="C32" i="12"/>
  <c r="C33" i="11"/>
  <c r="C32" i="11"/>
  <c r="C33" i="10"/>
  <c r="C32" i="10"/>
  <c r="C33" i="9"/>
  <c r="C32" i="9"/>
  <c r="C33" i="8"/>
  <c r="C32" i="8"/>
  <c r="C33" i="7"/>
  <c r="C32" i="7"/>
  <c r="C33" i="6"/>
  <c r="C32" i="6"/>
  <c r="C33" i="5"/>
  <c r="C32" i="5"/>
  <c r="C33" i="4"/>
  <c r="C32" i="4"/>
  <c r="C33" i="3"/>
  <c r="C32" i="3"/>
  <c r="C33" i="2"/>
  <c r="C33" i="14" s="1"/>
  <c r="C32" i="2"/>
  <c r="C32" i="14" s="1"/>
  <c r="B30" i="2"/>
  <c r="D30" i="2" s="1"/>
  <c r="D30" i="14" s="1"/>
  <c r="B33" i="14" l="1"/>
  <c r="E27" i="14" l="1"/>
  <c r="E25" i="14"/>
  <c r="C26" i="14"/>
  <c r="C25" i="14"/>
  <c r="C24" i="14"/>
  <c r="B28" i="14"/>
  <c r="B27" i="14"/>
  <c r="B26" i="14"/>
  <c r="B25" i="14"/>
  <c r="E24" i="14"/>
  <c r="B24" i="14"/>
  <c r="D26" i="13"/>
  <c r="D25" i="13"/>
  <c r="D24" i="13"/>
  <c r="D23" i="13"/>
  <c r="D26" i="12"/>
  <c r="D25" i="12"/>
  <c r="D24" i="12"/>
  <c r="D23" i="12"/>
  <c r="D26" i="11"/>
  <c r="D25" i="11"/>
  <c r="D24" i="11"/>
  <c r="D23" i="11"/>
  <c r="E25" i="10"/>
  <c r="D26" i="10"/>
  <c r="D25" i="10"/>
  <c r="D24" i="10"/>
  <c r="D23" i="10"/>
  <c r="D28" i="9"/>
  <c r="D27" i="9"/>
  <c r="D26" i="9"/>
  <c r="D25" i="9"/>
  <c r="D24" i="9"/>
  <c r="D23" i="9"/>
  <c r="D27" i="8"/>
  <c r="D26" i="8"/>
  <c r="D25" i="8"/>
  <c r="D24" i="8"/>
  <c r="D23" i="8"/>
  <c r="D27" i="7"/>
  <c r="D26" i="7"/>
  <c r="D25" i="7"/>
  <c r="D24" i="7"/>
  <c r="D23" i="7"/>
  <c r="D27" i="6"/>
  <c r="D26" i="6"/>
  <c r="D25" i="6"/>
  <c r="D24" i="6"/>
  <c r="D23" i="6"/>
  <c r="D28" i="5"/>
  <c r="D27" i="5"/>
  <c r="D26" i="5"/>
  <c r="D25" i="5"/>
  <c r="D24" i="5"/>
  <c r="D23" i="5"/>
  <c r="D27" i="4"/>
  <c r="D26" i="4"/>
  <c r="D25" i="4"/>
  <c r="D24" i="4"/>
  <c r="D23" i="4"/>
  <c r="D27" i="3"/>
  <c r="D26" i="3"/>
  <c r="D25" i="3"/>
  <c r="D24" i="3"/>
  <c r="D23" i="3"/>
  <c r="D24" i="2"/>
  <c r="D24" i="14" l="1"/>
  <c r="C27" i="2"/>
  <c r="C27" i="14" s="1"/>
  <c r="E28" i="14" l="1"/>
  <c r="E23" i="14"/>
  <c r="D25" i="2" l="1"/>
  <c r="D25" i="14" s="1"/>
  <c r="D26" i="2"/>
  <c r="D26" i="14" s="1"/>
  <c r="D27" i="2"/>
  <c r="D27" i="14" s="1"/>
  <c r="D23" i="2"/>
  <c r="B31" i="14"/>
  <c r="B32" i="14"/>
  <c r="B30" i="14"/>
  <c r="I32" i="14"/>
  <c r="K32" i="14" s="1"/>
  <c r="I33" i="14"/>
  <c r="K33" i="14" s="1"/>
  <c r="I31" i="14"/>
  <c r="K31" i="14" s="1"/>
  <c r="I24" i="14"/>
  <c r="I25" i="14"/>
  <c r="I26" i="14"/>
  <c r="I23" i="14"/>
  <c r="C23" i="14"/>
  <c r="B23" i="14"/>
  <c r="D23" i="14" l="1"/>
</calcChain>
</file>

<file path=xl/sharedStrings.xml><?xml version="1.0" encoding="utf-8"?>
<sst xmlns="http://schemas.openxmlformats.org/spreadsheetml/2006/main" count="1341" uniqueCount="111">
  <si>
    <t>Maidstone:</t>
  </si>
  <si>
    <t>Forecast population growth (table 3.1 in evidence of needs)</t>
  </si>
  <si>
    <t>% change 2011-2021</t>
  </si>
  <si>
    <t>% change 2011-2031</t>
  </si>
  <si>
    <t>KCC CASE LOAD:</t>
  </si>
  <si>
    <t>Older People:</t>
  </si>
  <si>
    <t>Current</t>
  </si>
  <si>
    <t>Physical Disability:</t>
  </si>
  <si>
    <t>Residential Care</t>
  </si>
  <si>
    <t>↓</t>
  </si>
  <si>
    <t>↔</t>
  </si>
  <si>
    <t>Supported accom/extra care</t>
  </si>
  <si>
    <t>↑</t>
  </si>
  <si>
    <t>Supported accom</t>
  </si>
  <si>
    <t>Community Service</t>
  </si>
  <si>
    <t>Nursing</t>
  </si>
  <si>
    <t>Direct Payment</t>
  </si>
  <si>
    <t>Learning Disability:</t>
  </si>
  <si>
    <t>Mental Health:</t>
  </si>
  <si>
    <t>Adult Placement</t>
  </si>
  <si>
    <t>PROVISION - BEDS/UNITS</t>
  </si>
  <si>
    <t>Remodelling rather than building new may be appropriate, but not always</t>
  </si>
  <si>
    <t>EXISTING</t>
  </si>
  <si>
    <t>+/-</t>
  </si>
  <si>
    <t>Nursing care</t>
  </si>
  <si>
    <t>Extra Care</t>
  </si>
  <si>
    <t>Supported accom/WAH</t>
  </si>
  <si>
    <t>Sheltered Housing</t>
  </si>
  <si>
    <t>Sensory</t>
  </si>
  <si>
    <t>Intermediate Care</t>
  </si>
  <si>
    <t>Residential Care (autism)</t>
  </si>
  <si>
    <t>Other</t>
  </si>
  <si>
    <t>Key Considerations:</t>
  </si>
  <si>
    <t>Part of West Kent CCG</t>
  </si>
  <si>
    <t>Community Hospital Beds</t>
  </si>
  <si>
    <t>Acute Hospitals</t>
  </si>
  <si>
    <t>Maidstone Hospital</t>
  </si>
  <si>
    <t>GP provision</t>
  </si>
  <si>
    <t>Growth area</t>
  </si>
  <si>
    <t>No</t>
  </si>
  <si>
    <t>KCC in-house provision</t>
  </si>
  <si>
    <t>Intermediate Beds</t>
  </si>
  <si>
    <t>Pipeline of Care schemes with Planning Permission</t>
  </si>
  <si>
    <t>(Number of beds)</t>
  </si>
  <si>
    <t>Ashford:</t>
  </si>
  <si>
    <t>Canterbury:</t>
  </si>
  <si>
    <t>Dartford:</t>
  </si>
  <si>
    <t>Dover:</t>
  </si>
  <si>
    <t>Gravesham:</t>
  </si>
  <si>
    <t>Sevenoaks:</t>
  </si>
  <si>
    <t>Shepway:</t>
  </si>
  <si>
    <t>Swale:</t>
  </si>
  <si>
    <t>Thanet:</t>
  </si>
  <si>
    <t>Tonbridge:</t>
  </si>
  <si>
    <t>Tunbridge:</t>
  </si>
  <si>
    <t>Ashford CCG federated with Canterbury &amp; Coastal</t>
  </si>
  <si>
    <t>None</t>
  </si>
  <si>
    <t>William Harvey Hospital</t>
  </si>
  <si>
    <t>Yes</t>
  </si>
  <si>
    <t>Westview ICC (OP), Southfields (LD)</t>
  </si>
  <si>
    <t>CCG is Canterbury and Coastal - incl Faversham</t>
  </si>
  <si>
    <t>Whitstable &amp; Tankerton, Queen Victoria &amp; Faversham Cottage</t>
  </si>
  <si>
    <t>Kent &amp; Canterbury</t>
  </si>
  <si>
    <t>38 (of 53) at Faversham Cottage</t>
  </si>
  <si>
    <t>&lt;5</t>
  </si>
  <si>
    <t>CCG Area DGS &amp; Federated with Swale</t>
  </si>
  <si>
    <t>Livingstone</t>
  </si>
  <si>
    <t>Darenth Valley Hospital</t>
  </si>
  <si>
    <t>Part of the South Kent Coast CCG</t>
  </si>
  <si>
    <t>Victoria Memorial, Deal</t>
  </si>
  <si>
    <t>Designated a Growth Point</t>
  </si>
  <si>
    <t>Wayfayers, Sandwich</t>
  </si>
  <si>
    <t>Part of DGS CCG (federated with swale)</t>
  </si>
  <si>
    <t>Gravesham Community Hospital</t>
  </si>
  <si>
    <t>Gravesham Place (OP)</t>
  </si>
  <si>
    <t>Sevenoaks &amp; Edenbridge</t>
  </si>
  <si>
    <t>Part of South Kent Coast CCG</t>
  </si>
  <si>
    <t>Broadmeadow</t>
  </si>
  <si>
    <t>Swale CCG federated with DGS CCG (Faversham part of Ashford CCG)</t>
  </si>
  <si>
    <t>Faversham Cottage, Sheppey &amp; Sittingbourne</t>
  </si>
  <si>
    <t>Westbrook House</t>
  </si>
  <si>
    <t>QEQM</t>
  </si>
  <si>
    <t>Thanet CCG</t>
  </si>
  <si>
    <t>Tonbridge Cottage</t>
  </si>
  <si>
    <t>Hawkhurst</t>
  </si>
  <si>
    <t>Pembury Hospital</t>
  </si>
  <si>
    <t>Kent:</t>
  </si>
  <si>
    <t>7 CCG's federated to 4</t>
  </si>
  <si>
    <t>6 Hospitals</t>
  </si>
  <si>
    <t>Ashford &amp; Thames Gateway</t>
  </si>
  <si>
    <t>Tunbridge Wells:</t>
  </si>
  <si>
    <t>Average size of care home</t>
  </si>
  <si>
    <t>tba</t>
  </si>
  <si>
    <t>Tonbridge &amp; Malling:</t>
  </si>
  <si>
    <t>79 (including 15 for Faversam)</t>
  </si>
  <si>
    <t>Known</t>
  </si>
  <si>
    <t>Care home with nursing</t>
  </si>
  <si>
    <t>Residential General Frailty</t>
  </si>
  <si>
    <t>Residential Dementia</t>
  </si>
  <si>
    <t>v7</t>
  </si>
  <si>
    <t>v8</t>
  </si>
  <si>
    <t>v6</t>
  </si>
  <si>
    <t>Final Published</t>
  </si>
  <si>
    <t>Updated with population, learning disability and older people review</t>
  </si>
  <si>
    <t>Version</t>
  </si>
  <si>
    <t>Changes Made</t>
  </si>
  <si>
    <t>Updated with MH caseload for Residential and MH forecasts plus known activity for OP
and updated current supply</t>
  </si>
  <si>
    <t>v9</t>
  </si>
  <si>
    <t>Updated with ECH activity and new care homes</t>
  </si>
  <si>
    <t>Blackburn Lodge</t>
  </si>
  <si>
    <t>6 OP Schemes &amp; 5 LD respite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</si>
</sst>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18" x14ac:knownFonts="1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i/>
      <sz val="8"/>
      <color indexed="8"/>
      <name val="Calibri"/>
      <family val="2"/>
    </font>
    <font>
      <sz val="11"/>
      <color theme="1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theme="4" tint="-0.249977111117893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0" fontId="0" fillId="0" borderId="0" xfId="0" applyBorder="1"/>
    <xf numFmtId="0" fontId="0" fillId="0" borderId="5" xfId="0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wrapText="1"/>
    </xf>
    <xf numFmtId="14" fontId="3" fillId="0" borderId="8" xfId="0" applyNumberFormat="1" applyFont="1" applyBorder="1"/>
    <xf numFmtId="0" fontId="3" fillId="0" borderId="9" xfId="0" applyFont="1" applyBorder="1"/>
    <xf numFmtId="3" fontId="3" fillId="0" borderId="10" xfId="0" applyNumberFormat="1" applyFont="1" applyBorder="1"/>
    <xf numFmtId="9" fontId="3" fillId="0" borderId="10" xfId="0" applyNumberFormat="1" applyFont="1" applyBorder="1"/>
    <xf numFmtId="0" fontId="0" fillId="0" borderId="11" xfId="0" applyBorder="1"/>
    <xf numFmtId="0" fontId="3" fillId="0" borderId="12" xfId="0" applyFont="1" applyBorder="1"/>
    <xf numFmtId="0" fontId="0" fillId="0" borderId="13" xfId="0" applyBorder="1"/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3" fillId="2" borderId="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0" borderId="4" xfId="0" applyBorder="1"/>
    <xf numFmtId="0" fontId="6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 applyBorder="1"/>
    <xf numFmtId="0" fontId="8" fillId="0" borderId="7" xfId="0" applyFont="1" applyBorder="1" applyAlignment="1">
      <alignment horizontal="center"/>
    </xf>
    <xf numFmtId="0" fontId="0" fillId="3" borderId="5" xfId="0" applyFill="1" applyBorder="1"/>
    <xf numFmtId="0" fontId="0" fillId="0" borderId="15" xfId="0" applyBorder="1"/>
    <xf numFmtId="0" fontId="0" fillId="0" borderId="10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Border="1"/>
    <xf numFmtId="0" fontId="10" fillId="0" borderId="2" xfId="0" applyFont="1" applyBorder="1"/>
    <xf numFmtId="0" fontId="11" fillId="0" borderId="2" xfId="0" applyFont="1" applyBorder="1"/>
    <xf numFmtId="0" fontId="10" fillId="0" borderId="3" xfId="0" applyFont="1" applyBorder="1"/>
    <xf numFmtId="0" fontId="3" fillId="2" borderId="7" xfId="0" quotePrefix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0" fontId="10" fillId="0" borderId="0" xfId="0" applyFont="1" applyBorder="1"/>
    <xf numFmtId="0" fontId="10" fillId="0" borderId="5" xfId="0" applyFont="1" applyBorder="1"/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3" fillId="0" borderId="1" xfId="0" applyFont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/>
    <xf numFmtId="0" fontId="0" fillId="0" borderId="0" xfId="0" applyBorder="1" applyAlignment="1">
      <alignment horizontal="center"/>
    </xf>
    <xf numFmtId="0" fontId="6" fillId="0" borderId="7" xfId="0" applyFont="1" applyBorder="1"/>
    <xf numFmtId="0" fontId="6" fillId="0" borderId="7" xfId="0" applyFont="1" applyFill="1" applyBorder="1"/>
    <xf numFmtId="0" fontId="0" fillId="0" borderId="7" xfId="0" applyBorder="1"/>
    <xf numFmtId="0" fontId="0" fillId="0" borderId="7" xfId="0" applyFont="1" applyBorder="1"/>
    <xf numFmtId="0" fontId="0" fillId="0" borderId="26" xfId="0" applyBorder="1"/>
    <xf numFmtId="0" fontId="3" fillId="0" borderId="7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3" fillId="0" borderId="10" xfId="0" applyNumberFormat="1" applyFont="1" applyFill="1" applyBorder="1"/>
    <xf numFmtId="0" fontId="0" fillId="0" borderId="10" xfId="0" applyFill="1" applyBorder="1"/>
    <xf numFmtId="0" fontId="3" fillId="2" borderId="7" xfId="0" applyFont="1" applyFill="1" applyBorder="1" applyAlignment="1">
      <alignment horizontal="center" wrapText="1"/>
    </xf>
    <xf numFmtId="3" fontId="3" fillId="0" borderId="10" xfId="0" applyNumberFormat="1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3" fontId="0" fillId="0" borderId="0" xfId="0" applyNumberFormat="1"/>
    <xf numFmtId="0" fontId="0" fillId="0" borderId="7" xfId="0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Fill="1" applyBorder="1"/>
    <xf numFmtId="164" fontId="0" fillId="0" borderId="7" xfId="0" applyNumberFormat="1" applyFill="1" applyBorder="1" applyAlignment="1">
      <alignment horizontal="center"/>
    </xf>
    <xf numFmtId="0" fontId="0" fillId="0" borderId="7" xfId="0" applyFill="1" applyBorder="1"/>
    <xf numFmtId="0" fontId="0" fillId="5" borderId="7" xfId="0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7" fillId="0" borderId="7" xfId="0" applyFont="1" applyBorder="1"/>
    <xf numFmtId="0" fontId="0" fillId="3" borderId="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7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workbookViewId="0">
      <selection activeCell="A3" sqref="A3"/>
    </sheetView>
  </sheetViews>
  <sheetFormatPr defaultRowHeight="15" x14ac:dyDescent="0.25"/>
  <cols>
    <col min="1" max="1" width="27.85546875" customWidth="1"/>
    <col min="8" max="8" width="12" customWidth="1"/>
    <col min="10" max="10" width="10.7109375" bestFit="1" customWidth="1"/>
  </cols>
  <sheetData>
    <row r="1" spans="1:14" ht="31.5" x14ac:dyDescent="0.5">
      <c r="A1" s="1" t="s">
        <v>44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4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4" ht="60" x14ac:dyDescent="0.25">
      <c r="A3" s="10"/>
      <c r="B3" s="23">
        <v>2011</v>
      </c>
      <c r="C3" s="23">
        <v>2016</v>
      </c>
      <c r="D3" s="23">
        <v>2021</v>
      </c>
      <c r="E3" s="23">
        <v>2026</v>
      </c>
      <c r="F3" s="23">
        <v>2031</v>
      </c>
      <c r="G3" s="68" t="s">
        <v>2</v>
      </c>
      <c r="H3" s="68" t="s">
        <v>3</v>
      </c>
      <c r="I3" s="8"/>
      <c r="J3" s="13"/>
      <c r="K3" s="8"/>
      <c r="L3" s="9"/>
      <c r="N3" s="72"/>
    </row>
    <row r="4" spans="1:14" ht="15.75" thickBot="1" x14ac:dyDescent="0.3">
      <c r="A4" s="14" t="s">
        <v>44</v>
      </c>
      <c r="B4" s="69">
        <v>118400</v>
      </c>
      <c r="C4" s="69">
        <v>133700</v>
      </c>
      <c r="D4" s="69">
        <v>149700</v>
      </c>
      <c r="E4" s="69">
        <v>165600</v>
      </c>
      <c r="F4" s="69">
        <v>170100</v>
      </c>
      <c r="G4" s="70">
        <v>0.26</v>
      </c>
      <c r="H4" s="70">
        <v>0.44</v>
      </c>
      <c r="I4" s="17"/>
      <c r="J4" s="18" t="s">
        <v>107</v>
      </c>
      <c r="K4" s="17"/>
      <c r="L4" s="19"/>
    </row>
    <row r="5" spans="1:14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4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4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4" x14ac:dyDescent="0.25">
      <c r="A8" s="25" t="s">
        <v>8</v>
      </c>
      <c r="B8" s="26">
        <v>134</v>
      </c>
      <c r="C8" s="26" t="s">
        <v>9</v>
      </c>
      <c r="D8" s="26"/>
      <c r="E8" s="7"/>
      <c r="F8" s="8" t="s">
        <v>8</v>
      </c>
      <c r="G8" s="7"/>
      <c r="H8" s="26">
        <v>9</v>
      </c>
      <c r="I8" s="26" t="s">
        <v>10</v>
      </c>
      <c r="J8" s="26"/>
      <c r="K8" s="8"/>
      <c r="L8" s="9"/>
    </row>
    <row r="9" spans="1:14" x14ac:dyDescent="0.25">
      <c r="A9" s="25" t="s">
        <v>11</v>
      </c>
      <c r="B9" s="26">
        <v>30</v>
      </c>
      <c r="C9" s="27" t="s">
        <v>12</v>
      </c>
      <c r="D9" s="27"/>
      <c r="E9" s="7"/>
      <c r="F9" s="8" t="s">
        <v>13</v>
      </c>
      <c r="G9" s="7"/>
      <c r="H9" s="26">
        <v>20</v>
      </c>
      <c r="I9" s="27" t="s">
        <v>12</v>
      </c>
      <c r="J9" s="27"/>
      <c r="K9" s="8"/>
      <c r="L9" s="9"/>
    </row>
    <row r="10" spans="1:14" x14ac:dyDescent="0.25">
      <c r="A10" s="25" t="s">
        <v>14</v>
      </c>
      <c r="B10" s="26">
        <v>460</v>
      </c>
      <c r="C10" s="26" t="s">
        <v>10</v>
      </c>
      <c r="D10" s="28"/>
      <c r="E10" s="8"/>
      <c r="F10" s="8" t="s">
        <v>14</v>
      </c>
      <c r="G10" s="8"/>
      <c r="H10" s="26">
        <v>100</v>
      </c>
      <c r="I10" s="26" t="s">
        <v>10</v>
      </c>
      <c r="J10" s="26"/>
      <c r="K10" s="8"/>
      <c r="L10" s="9"/>
    </row>
    <row r="11" spans="1:14" x14ac:dyDescent="0.25">
      <c r="A11" s="25" t="s">
        <v>15</v>
      </c>
      <c r="B11" s="26">
        <v>166</v>
      </c>
      <c r="C11" s="26" t="s">
        <v>12</v>
      </c>
      <c r="D11" s="28"/>
      <c r="E11" s="8"/>
      <c r="F11" s="8" t="s">
        <v>16</v>
      </c>
      <c r="G11" s="8"/>
      <c r="H11" s="26">
        <v>100</v>
      </c>
      <c r="I11" s="27" t="s">
        <v>12</v>
      </c>
      <c r="J11" s="27"/>
      <c r="K11" s="8"/>
      <c r="L11" s="9"/>
    </row>
    <row r="12" spans="1:14" x14ac:dyDescent="0.25">
      <c r="A12" s="25" t="s">
        <v>16</v>
      </c>
      <c r="B12" s="27">
        <v>40</v>
      </c>
      <c r="C12" s="26" t="s">
        <v>12</v>
      </c>
      <c r="D12" s="29"/>
      <c r="E12" s="8"/>
      <c r="F12" s="8"/>
      <c r="G12" s="8"/>
      <c r="H12" s="8"/>
      <c r="I12" s="8"/>
      <c r="J12" s="8"/>
      <c r="K12" s="8"/>
      <c r="L12" s="9"/>
    </row>
    <row r="13" spans="1:14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4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4" x14ac:dyDescent="0.25">
      <c r="A15" s="25" t="s">
        <v>8</v>
      </c>
      <c r="B15" s="29">
        <v>55</v>
      </c>
      <c r="C15" s="31" t="s">
        <v>9</v>
      </c>
      <c r="D15" s="31"/>
      <c r="E15" s="8"/>
      <c r="F15" s="8" t="s">
        <v>8</v>
      </c>
      <c r="G15" s="8"/>
      <c r="H15" s="29">
        <v>8</v>
      </c>
      <c r="I15" s="31" t="s">
        <v>9</v>
      </c>
      <c r="J15" s="31"/>
      <c r="K15" s="8"/>
      <c r="L15" s="32"/>
    </row>
    <row r="16" spans="1:14" x14ac:dyDescent="0.25">
      <c r="A16" s="25" t="s">
        <v>13</v>
      </c>
      <c r="B16" s="29">
        <v>70</v>
      </c>
      <c r="C16" s="27" t="s">
        <v>12</v>
      </c>
      <c r="D16" s="27"/>
      <c r="E16" s="8"/>
      <c r="F16" s="8" t="s">
        <v>13</v>
      </c>
      <c r="G16" s="8"/>
      <c r="H16" s="29">
        <v>20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29">
        <v>180</v>
      </c>
      <c r="C17" s="26" t="s">
        <v>10</v>
      </c>
      <c r="D17" s="26"/>
      <c r="E17" s="8"/>
      <c r="F17" s="8" t="s">
        <v>14</v>
      </c>
      <c r="G17" s="8"/>
      <c r="H17" s="29">
        <v>10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29">
        <v>10</v>
      </c>
      <c r="C18" s="27" t="s">
        <v>12</v>
      </c>
      <c r="D18" s="27"/>
      <c r="E18" s="8"/>
      <c r="F18" s="8" t="s">
        <v>16</v>
      </c>
      <c r="G18" s="8"/>
      <c r="H18" s="29">
        <v>10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34">
        <v>80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214</v>
      </c>
      <c r="C23" s="26">
        <v>193</v>
      </c>
      <c r="D23" s="43">
        <f>C23-B23</f>
        <v>-21</v>
      </c>
      <c r="E23" s="44"/>
      <c r="F23" s="7"/>
      <c r="G23" s="8" t="s">
        <v>8</v>
      </c>
      <c r="H23" s="7"/>
      <c r="I23" s="27">
        <v>45</v>
      </c>
      <c r="J23" s="45"/>
      <c r="K23" s="45"/>
      <c r="L23" s="46"/>
    </row>
    <row r="24" spans="1:12" x14ac:dyDescent="0.25">
      <c r="A24" s="25" t="s">
        <v>98</v>
      </c>
      <c r="B24" s="26">
        <v>13</v>
      </c>
      <c r="C24" s="26">
        <v>341</v>
      </c>
      <c r="D24" s="43">
        <f>C24-B24</f>
        <v>328</v>
      </c>
      <c r="E24" s="44"/>
      <c r="F24" s="7"/>
      <c r="G24" s="8" t="s">
        <v>24</v>
      </c>
      <c r="H24" s="7"/>
      <c r="I24" s="27">
        <v>0</v>
      </c>
      <c r="J24" s="45"/>
      <c r="K24" s="45"/>
      <c r="L24" s="46"/>
    </row>
    <row r="25" spans="1:12" x14ac:dyDescent="0.25">
      <c r="A25" s="25" t="s">
        <v>96</v>
      </c>
      <c r="B25" s="26">
        <v>550</v>
      </c>
      <c r="C25" s="26">
        <v>528</v>
      </c>
      <c r="D25" s="43">
        <f t="shared" ref="D25:D27" si="0">C25-B25</f>
        <v>-22</v>
      </c>
      <c r="E25" s="26">
        <f>22+60</f>
        <v>82</v>
      </c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v>177</v>
      </c>
      <c r="C26" s="28">
        <v>524</v>
      </c>
      <c r="D26" s="43">
        <f t="shared" si="0"/>
        <v>347</v>
      </c>
      <c r="E26" s="28">
        <v>100</v>
      </c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26">
        <v>1530</v>
      </c>
      <c r="C27" s="74">
        <f>B27-36</f>
        <v>1494</v>
      </c>
      <c r="D27" s="43">
        <f t="shared" si="0"/>
        <v>-36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30</v>
      </c>
      <c r="C28" s="73" t="s">
        <v>92</v>
      </c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f>207-22</f>
        <v>185</v>
      </c>
      <c r="C30" s="52">
        <v>66</v>
      </c>
      <c r="D30" s="80">
        <f>C30-B30</f>
        <v>-119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22</v>
      </c>
      <c r="C31" s="82"/>
      <c r="D31" s="83"/>
      <c r="E31" s="82"/>
      <c r="F31" s="8"/>
      <c r="G31" s="8" t="s">
        <v>8</v>
      </c>
      <c r="H31" s="8"/>
      <c r="I31" s="52">
        <v>5</v>
      </c>
      <c r="J31" s="86">
        <v>28</v>
      </c>
      <c r="K31" s="86">
        <f>J31-I31</f>
        <v>23</v>
      </c>
      <c r="L31" s="87"/>
    </row>
    <row r="32" spans="1:12" x14ac:dyDescent="0.25">
      <c r="A32" s="25" t="s">
        <v>13</v>
      </c>
      <c r="B32" s="52">
        <v>27</v>
      </c>
      <c r="C32" s="80">
        <f>B32+D32</f>
        <v>63</v>
      </c>
      <c r="D32" s="80">
        <v>36</v>
      </c>
      <c r="E32" s="52"/>
      <c r="F32" s="8"/>
      <c r="G32" s="8" t="s">
        <v>13</v>
      </c>
      <c r="H32" s="8"/>
      <c r="I32" s="52">
        <v>20</v>
      </c>
      <c r="J32" s="86">
        <v>57</v>
      </c>
      <c r="K32" s="86">
        <f>J32-I32</f>
        <v>37</v>
      </c>
      <c r="L32" s="87"/>
    </row>
    <row r="33" spans="1:12" x14ac:dyDescent="0.25">
      <c r="A33" s="25" t="s">
        <v>31</v>
      </c>
      <c r="B33" s="52">
        <v>43</v>
      </c>
      <c r="C33" s="80">
        <f>B33+D33</f>
        <v>60</v>
      </c>
      <c r="D33" s="80">
        <v>17</v>
      </c>
      <c r="E33" s="81"/>
      <c r="F33" s="8"/>
      <c r="G33" s="8" t="s">
        <v>31</v>
      </c>
      <c r="H33" s="8"/>
      <c r="I33" s="52"/>
      <c r="J33" s="86"/>
      <c r="K33" s="86"/>
      <c r="L33" s="87"/>
    </row>
    <row r="34" spans="1:12" ht="15.75" thickBot="1" x14ac:dyDescent="0.3">
      <c r="A34" s="33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4" t="s">
        <v>55</v>
      </c>
      <c r="D36" s="95"/>
      <c r="E36" s="95"/>
      <c r="F36" s="95"/>
      <c r="G36" s="96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 t="s">
        <v>56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 t="s">
        <v>57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20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58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91" t="s">
        <v>59</v>
      </c>
      <c r="D41" s="92"/>
      <c r="E41" s="92"/>
      <c r="F41" s="92"/>
      <c r="G41" s="9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>
        <v>30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43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E46" sqref="E46"/>
    </sheetView>
  </sheetViews>
  <sheetFormatPr defaultRowHeight="15" x14ac:dyDescent="0.25"/>
  <cols>
    <col min="1" max="1" width="29.140625" customWidth="1"/>
    <col min="8" max="8" width="12.85546875" customWidth="1"/>
    <col min="10" max="10" width="10.7109375" bestFit="1" customWidth="1"/>
  </cols>
  <sheetData>
    <row r="1" spans="1:12" ht="31.5" x14ac:dyDescent="0.5">
      <c r="A1" s="1" t="s">
        <v>52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52</v>
      </c>
      <c r="B4" s="15">
        <v>134400</v>
      </c>
      <c r="C4" s="15">
        <v>136800</v>
      </c>
      <c r="D4" s="15">
        <v>139000</v>
      </c>
      <c r="E4" s="15">
        <v>140400</v>
      </c>
      <c r="F4" s="66">
        <v>152500</v>
      </c>
      <c r="G4" s="16">
        <v>0.03</v>
      </c>
      <c r="H4" s="16">
        <v>0.05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59">
        <v>477</v>
      </c>
      <c r="C8" s="26" t="s">
        <v>9</v>
      </c>
      <c r="D8" s="26"/>
      <c r="E8" s="7"/>
      <c r="F8" s="8" t="s">
        <v>8</v>
      </c>
      <c r="G8" s="7"/>
      <c r="H8" s="59">
        <v>39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59">
        <v>40</v>
      </c>
      <c r="C9" s="27" t="s">
        <v>12</v>
      </c>
      <c r="D9" s="27"/>
      <c r="E9" s="7"/>
      <c r="F9" s="8" t="s">
        <v>13</v>
      </c>
      <c r="G9" s="7"/>
      <c r="H9" s="59">
        <v>20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59">
        <v>740</v>
      </c>
      <c r="C10" s="26" t="s">
        <v>10</v>
      </c>
      <c r="D10" s="28"/>
      <c r="E10" s="8"/>
      <c r="F10" s="8" t="s">
        <v>14</v>
      </c>
      <c r="G10" s="8"/>
      <c r="H10" s="59">
        <v>130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59">
        <v>122</v>
      </c>
      <c r="C11" s="26" t="s">
        <v>12</v>
      </c>
      <c r="D11" s="28"/>
      <c r="E11" s="8"/>
      <c r="F11" s="8" t="s">
        <v>16</v>
      </c>
      <c r="G11" s="8"/>
      <c r="H11" s="59">
        <v>100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60">
        <v>80</v>
      </c>
      <c r="C12" s="26" t="s">
        <v>12</v>
      </c>
      <c r="D12" s="55"/>
      <c r="E12" s="8"/>
      <c r="F12" s="8"/>
      <c r="G12" s="8"/>
      <c r="H12" s="8"/>
      <c r="I12" s="8"/>
      <c r="J12" s="8"/>
      <c r="K12" s="8"/>
      <c r="L12" s="9"/>
    </row>
    <row r="13" spans="1:12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61">
        <v>102</v>
      </c>
      <c r="C15" s="31" t="s">
        <v>9</v>
      </c>
      <c r="D15" s="31"/>
      <c r="E15" s="8"/>
      <c r="F15" s="8" t="s">
        <v>8</v>
      </c>
      <c r="G15" s="8"/>
      <c r="H15" s="61">
        <v>56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61">
        <v>100</v>
      </c>
      <c r="C16" s="27" t="s">
        <v>12</v>
      </c>
      <c r="D16" s="27"/>
      <c r="E16" s="8"/>
      <c r="F16" s="8" t="s">
        <v>13</v>
      </c>
      <c r="G16" s="8"/>
      <c r="H16" s="61">
        <v>110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61">
        <v>160</v>
      </c>
      <c r="C17" s="26" t="s">
        <v>10</v>
      </c>
      <c r="D17" s="26"/>
      <c r="E17" s="8"/>
      <c r="F17" s="8" t="s">
        <v>14</v>
      </c>
      <c r="G17" s="8"/>
      <c r="H17" s="61">
        <v>10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61">
        <v>30</v>
      </c>
      <c r="C18" s="27" t="s">
        <v>12</v>
      </c>
      <c r="D18" s="27"/>
      <c r="E18" s="8"/>
      <c r="F18" s="8" t="s">
        <v>16</v>
      </c>
      <c r="G18" s="8"/>
      <c r="H18" s="61">
        <v>30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67">
        <v>170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801</v>
      </c>
      <c r="C23" s="26">
        <v>231</v>
      </c>
      <c r="D23" s="43">
        <f>C23-B23</f>
        <v>-570</v>
      </c>
      <c r="E23" s="44"/>
      <c r="F23" s="7"/>
      <c r="G23" s="8" t="s">
        <v>8</v>
      </c>
      <c r="H23" s="7"/>
      <c r="I23" s="27">
        <v>82</v>
      </c>
      <c r="J23" s="45"/>
      <c r="K23" s="45"/>
      <c r="L23" s="46"/>
    </row>
    <row r="24" spans="1:12" x14ac:dyDescent="0.25">
      <c r="A24" s="25" t="s">
        <v>98</v>
      </c>
      <c r="B24" s="26">
        <v>42</v>
      </c>
      <c r="C24" s="26">
        <v>408</v>
      </c>
      <c r="D24" s="43">
        <f>C24-B24</f>
        <v>366</v>
      </c>
      <c r="E24" s="44"/>
      <c r="F24" s="7"/>
      <c r="G24" s="8" t="s">
        <v>24</v>
      </c>
      <c r="H24" s="7"/>
      <c r="I24" s="64"/>
      <c r="J24" s="45"/>
      <c r="K24" s="45"/>
      <c r="L24" s="46"/>
    </row>
    <row r="25" spans="1:12" x14ac:dyDescent="0.25">
      <c r="A25" s="25" t="s">
        <v>96</v>
      </c>
      <c r="B25" s="26">
        <v>473</v>
      </c>
      <c r="C25" s="26">
        <v>632</v>
      </c>
      <c r="D25" s="43">
        <f t="shared" ref="D25:D26" si="0">C25-B25</f>
        <v>159</v>
      </c>
      <c r="E25" s="26"/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v>89</v>
      </c>
      <c r="C26" s="28">
        <v>318</v>
      </c>
      <c r="D26" s="43">
        <f t="shared" si="0"/>
        <v>229</v>
      </c>
      <c r="E26" s="28">
        <v>60</v>
      </c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26">
        <v>1980</v>
      </c>
      <c r="C27" s="74">
        <v>1980</v>
      </c>
      <c r="D27" s="43">
        <v>0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30</v>
      </c>
      <c r="C28" s="73">
        <v>30</v>
      </c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f>220-6</f>
        <v>214</v>
      </c>
      <c r="C30" s="52">
        <v>78</v>
      </c>
      <c r="D30" s="84">
        <f>C30-B30</f>
        <v>-136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6</v>
      </c>
      <c r="C31" s="47"/>
      <c r="D31" s="47"/>
      <c r="E31" s="47"/>
      <c r="F31" s="8"/>
      <c r="G31" s="8" t="s">
        <v>8</v>
      </c>
      <c r="H31" s="8"/>
      <c r="I31" s="52">
        <v>156</v>
      </c>
      <c r="J31" s="86">
        <v>25</v>
      </c>
      <c r="K31" s="88">
        <f>J31-I31</f>
        <v>-131</v>
      </c>
      <c r="L31" s="87"/>
    </row>
    <row r="32" spans="1:12" x14ac:dyDescent="0.25">
      <c r="A32" s="25" t="s">
        <v>13</v>
      </c>
      <c r="B32" s="52">
        <v>73</v>
      </c>
      <c r="C32" s="80">
        <f>B32+D32</f>
        <v>106</v>
      </c>
      <c r="D32" s="80">
        <v>33</v>
      </c>
      <c r="E32" s="52"/>
      <c r="F32" s="48"/>
      <c r="G32" s="48" t="s">
        <v>13</v>
      </c>
      <c r="H32" s="8"/>
      <c r="I32" s="52">
        <f>39+10</f>
        <v>49</v>
      </c>
      <c r="J32" s="86">
        <v>67</v>
      </c>
      <c r="K32" s="88">
        <f t="shared" ref="K32:K33" si="1">J32-I32</f>
        <v>18</v>
      </c>
      <c r="L32" s="87"/>
    </row>
    <row r="33" spans="1:12" x14ac:dyDescent="0.25">
      <c r="A33" s="25" t="s">
        <v>31</v>
      </c>
      <c r="B33" s="52">
        <v>27</v>
      </c>
      <c r="C33" s="80">
        <f>B33+D33</f>
        <v>43</v>
      </c>
      <c r="D33" s="80">
        <v>16</v>
      </c>
      <c r="E33" s="52"/>
      <c r="F33" s="48"/>
      <c r="G33" s="4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7" t="s">
        <v>82</v>
      </c>
      <c r="D36" s="98"/>
      <c r="E36" s="98"/>
      <c r="F36" s="98"/>
      <c r="G36" s="99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 t="s">
        <v>56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 t="s">
        <v>81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20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39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 t="s">
        <v>80</v>
      </c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>
        <v>30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33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E46" sqref="E46"/>
    </sheetView>
  </sheetViews>
  <sheetFormatPr defaultRowHeight="15" x14ac:dyDescent="0.25"/>
  <cols>
    <col min="1" max="1" width="28.7109375" customWidth="1"/>
    <col min="8" max="8" width="13.42578125" customWidth="1"/>
    <col min="10" max="10" width="10.7109375" bestFit="1" customWidth="1"/>
  </cols>
  <sheetData>
    <row r="1" spans="1:12" ht="31.5" x14ac:dyDescent="0.5">
      <c r="A1" s="1" t="s">
        <v>93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53</v>
      </c>
      <c r="B4" s="15">
        <v>121100</v>
      </c>
      <c r="C4" s="15">
        <v>123900</v>
      </c>
      <c r="D4" s="15">
        <v>127200</v>
      </c>
      <c r="E4" s="15">
        <v>130300</v>
      </c>
      <c r="F4" s="15">
        <v>133500</v>
      </c>
      <c r="G4" s="16">
        <v>0.05</v>
      </c>
      <c r="H4" s="16">
        <v>0.1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59">
        <v>84</v>
      </c>
      <c r="C8" s="26" t="s">
        <v>9</v>
      </c>
      <c r="D8" s="26"/>
      <c r="E8" s="7"/>
      <c r="F8" s="8" t="s">
        <v>8</v>
      </c>
      <c r="G8" s="7"/>
      <c r="H8" s="59">
        <v>16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59" t="s">
        <v>64</v>
      </c>
      <c r="C9" s="27" t="s">
        <v>12</v>
      </c>
      <c r="D9" s="27"/>
      <c r="E9" s="7"/>
      <c r="F9" s="8" t="s">
        <v>13</v>
      </c>
      <c r="G9" s="7"/>
      <c r="H9" s="59">
        <v>10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59">
        <v>490</v>
      </c>
      <c r="C10" s="26" t="s">
        <v>10</v>
      </c>
      <c r="D10" s="28"/>
      <c r="E10" s="8"/>
      <c r="F10" s="8" t="s">
        <v>14</v>
      </c>
      <c r="G10" s="8"/>
      <c r="H10" s="59">
        <v>90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59">
        <v>38</v>
      </c>
      <c r="C11" s="26" t="s">
        <v>12</v>
      </c>
      <c r="D11" s="28"/>
      <c r="E11" s="8"/>
      <c r="F11" s="8" t="s">
        <v>16</v>
      </c>
      <c r="G11" s="8"/>
      <c r="H11" s="59">
        <v>80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60">
        <v>60</v>
      </c>
      <c r="C12" s="26" t="s">
        <v>12</v>
      </c>
      <c r="D12" s="55"/>
      <c r="E12" s="8"/>
      <c r="F12" s="8"/>
      <c r="G12" s="8"/>
      <c r="H12" s="8"/>
      <c r="I12" s="8"/>
      <c r="J12" s="8"/>
      <c r="K12" s="8"/>
      <c r="L12" s="9"/>
    </row>
    <row r="13" spans="1:12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61">
        <v>31</v>
      </c>
      <c r="C15" s="31" t="s">
        <v>9</v>
      </c>
      <c r="D15" s="31"/>
      <c r="E15" s="8"/>
      <c r="F15" s="8" t="s">
        <v>8</v>
      </c>
      <c r="G15" s="8"/>
      <c r="H15" s="61">
        <v>15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61">
        <v>90</v>
      </c>
      <c r="C16" s="27" t="s">
        <v>12</v>
      </c>
      <c r="D16" s="27"/>
      <c r="E16" s="8"/>
      <c r="F16" s="8" t="s">
        <v>13</v>
      </c>
      <c r="G16" s="8"/>
      <c r="H16" s="59">
        <v>10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61">
        <v>110</v>
      </c>
      <c r="C17" s="26" t="s">
        <v>10</v>
      </c>
      <c r="D17" s="26"/>
      <c r="E17" s="8"/>
      <c r="F17" s="8" t="s">
        <v>14</v>
      </c>
      <c r="G17" s="8"/>
      <c r="H17" s="61">
        <v>10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59" t="s">
        <v>64</v>
      </c>
      <c r="C18" s="27" t="s">
        <v>12</v>
      </c>
      <c r="D18" s="27"/>
      <c r="E18" s="8"/>
      <c r="F18" s="8" t="s">
        <v>16</v>
      </c>
      <c r="G18" s="8"/>
      <c r="H18" s="61">
        <v>10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67">
        <v>60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75">
        <v>99</v>
      </c>
      <c r="C23" s="75">
        <v>162</v>
      </c>
      <c r="D23" s="43">
        <f>C23-B23</f>
        <v>63</v>
      </c>
      <c r="E23" s="44"/>
      <c r="F23" s="7"/>
      <c r="G23" s="8" t="s">
        <v>8</v>
      </c>
      <c r="H23" s="7"/>
      <c r="I23" s="27">
        <v>10</v>
      </c>
      <c r="J23" s="45"/>
      <c r="K23" s="45"/>
      <c r="L23" s="46"/>
    </row>
    <row r="24" spans="1:12" x14ac:dyDescent="0.25">
      <c r="A24" s="25" t="s">
        <v>98</v>
      </c>
      <c r="B24" s="75">
        <v>243</v>
      </c>
      <c r="C24" s="75">
        <v>287</v>
      </c>
      <c r="D24" s="43">
        <f>C24-B24</f>
        <v>44</v>
      </c>
      <c r="E24" s="26"/>
      <c r="F24" s="7"/>
      <c r="G24" s="8" t="s">
        <v>24</v>
      </c>
      <c r="H24" s="7"/>
      <c r="I24" s="64"/>
      <c r="J24" s="45"/>
      <c r="K24" s="45"/>
      <c r="L24" s="46"/>
    </row>
    <row r="25" spans="1:12" x14ac:dyDescent="0.25">
      <c r="A25" s="25" t="s">
        <v>96</v>
      </c>
      <c r="B25" s="75">
        <v>337</v>
      </c>
      <c r="C25" s="75">
        <v>444</v>
      </c>
      <c r="D25" s="43">
        <f t="shared" ref="D25:D26" si="0">C25-B25</f>
        <v>107</v>
      </c>
      <c r="E25" s="26"/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75">
        <v>0</v>
      </c>
      <c r="C26" s="74">
        <v>166</v>
      </c>
      <c r="D26" s="43">
        <f t="shared" si="0"/>
        <v>166</v>
      </c>
      <c r="E26" s="90">
        <v>171</v>
      </c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75">
        <v>1240</v>
      </c>
      <c r="C27" s="74">
        <v>1240</v>
      </c>
      <c r="D27" s="43">
        <v>0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4">
        <v>26</v>
      </c>
      <c r="C28" s="74" t="s">
        <v>92</v>
      </c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v>32</v>
      </c>
      <c r="C30" s="52">
        <v>21</v>
      </c>
      <c r="D30" s="84">
        <f>C30-B30</f>
        <v>-11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0</v>
      </c>
      <c r="C31" s="47"/>
      <c r="D31" s="47"/>
      <c r="E31" s="47"/>
      <c r="F31" s="8"/>
      <c r="G31" s="8" t="s">
        <v>8</v>
      </c>
      <c r="H31" s="8"/>
      <c r="I31" s="52">
        <v>0</v>
      </c>
      <c r="J31" s="86">
        <v>24</v>
      </c>
      <c r="K31" s="88">
        <f>J31-I31</f>
        <v>24</v>
      </c>
      <c r="L31" s="87"/>
    </row>
    <row r="32" spans="1:12" x14ac:dyDescent="0.25">
      <c r="A32" s="25" t="s">
        <v>13</v>
      </c>
      <c r="B32" s="52">
        <v>54</v>
      </c>
      <c r="C32" s="80">
        <f>B32+D32</f>
        <v>66</v>
      </c>
      <c r="D32" s="80">
        <v>12</v>
      </c>
      <c r="E32" s="52"/>
      <c r="F32" s="48"/>
      <c r="G32" s="48" t="s">
        <v>13</v>
      </c>
      <c r="H32" s="8"/>
      <c r="I32" s="52">
        <v>16</v>
      </c>
      <c r="J32" s="86">
        <v>48</v>
      </c>
      <c r="K32" s="88">
        <f t="shared" ref="K32:K33" si="1">J32-I32</f>
        <v>32</v>
      </c>
      <c r="L32" s="87"/>
    </row>
    <row r="33" spans="1:12" x14ac:dyDescent="0.25">
      <c r="A33" s="25" t="s">
        <v>31</v>
      </c>
      <c r="B33" s="52">
        <v>36</v>
      </c>
      <c r="C33" s="80">
        <f>B33+D33</f>
        <v>42</v>
      </c>
      <c r="D33" s="80">
        <v>6</v>
      </c>
      <c r="E33" s="52"/>
      <c r="F33" s="48"/>
      <c r="G33" s="4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7" t="s">
        <v>33</v>
      </c>
      <c r="D36" s="98"/>
      <c r="E36" s="98"/>
      <c r="F36" s="98"/>
      <c r="G36" s="99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 t="s">
        <v>83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 t="s">
        <v>56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21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39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 t="s">
        <v>56</v>
      </c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>
        <v>26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49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A14" sqref="A14"/>
    </sheetView>
  </sheetViews>
  <sheetFormatPr defaultRowHeight="15" x14ac:dyDescent="0.25"/>
  <cols>
    <col min="1" max="1" width="34" customWidth="1"/>
    <col min="8" max="8" width="12.5703125" customWidth="1"/>
    <col min="10" max="10" width="10.7109375" bestFit="1" customWidth="1"/>
  </cols>
  <sheetData>
    <row r="1" spans="1:12" ht="31.5" x14ac:dyDescent="0.5">
      <c r="A1" s="1" t="s">
        <v>90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54</v>
      </c>
      <c r="B4" s="15">
        <v>115200</v>
      </c>
      <c r="C4" s="15">
        <v>114300</v>
      </c>
      <c r="D4" s="15">
        <v>115500</v>
      </c>
      <c r="E4" s="15">
        <v>116000</v>
      </c>
      <c r="F4" s="15">
        <v>116600</v>
      </c>
      <c r="G4" s="16">
        <v>0</v>
      </c>
      <c r="H4" s="16">
        <v>0.01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59">
        <v>171</v>
      </c>
      <c r="C8" s="26" t="s">
        <v>9</v>
      </c>
      <c r="D8" s="26"/>
      <c r="E8" s="7"/>
      <c r="F8" s="8" t="s">
        <v>8</v>
      </c>
      <c r="G8" s="7"/>
      <c r="H8" s="59">
        <v>14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59">
        <v>10</v>
      </c>
      <c r="C9" s="27" t="s">
        <v>12</v>
      </c>
      <c r="D9" s="27"/>
      <c r="E9" s="7"/>
      <c r="F9" s="8" t="s">
        <v>13</v>
      </c>
      <c r="G9" s="7"/>
      <c r="H9" s="59">
        <v>33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59">
        <v>530</v>
      </c>
      <c r="C10" s="26" t="s">
        <v>10</v>
      </c>
      <c r="D10" s="28"/>
      <c r="E10" s="8"/>
      <c r="F10" s="8" t="s">
        <v>14</v>
      </c>
      <c r="G10" s="8"/>
      <c r="H10" s="59">
        <v>92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59">
        <v>132</v>
      </c>
      <c r="C11" s="26" t="s">
        <v>12</v>
      </c>
      <c r="D11" s="28"/>
      <c r="E11" s="8"/>
      <c r="F11" s="8" t="s">
        <v>16</v>
      </c>
      <c r="G11" s="8"/>
      <c r="H11" s="59">
        <v>109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60">
        <v>80</v>
      </c>
      <c r="C12" s="26" t="s">
        <v>12</v>
      </c>
      <c r="D12" s="55"/>
      <c r="E12" s="8"/>
      <c r="F12" s="8"/>
      <c r="G12" s="8"/>
      <c r="H12" s="8"/>
      <c r="I12" s="8"/>
      <c r="J12" s="8"/>
      <c r="K12" s="8"/>
      <c r="L12" s="9"/>
    </row>
    <row r="13" spans="1:12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61">
        <v>157</v>
      </c>
      <c r="C15" s="31" t="s">
        <v>9</v>
      </c>
      <c r="D15" s="31"/>
      <c r="E15" s="8"/>
      <c r="F15" s="8" t="s">
        <v>8</v>
      </c>
      <c r="G15" s="8"/>
      <c r="H15" s="61">
        <v>16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61">
        <v>60</v>
      </c>
      <c r="C16" s="27" t="s">
        <v>12</v>
      </c>
      <c r="D16" s="27"/>
      <c r="E16" s="8"/>
      <c r="F16" s="8" t="s">
        <v>13</v>
      </c>
      <c r="G16" s="8"/>
      <c r="H16" s="59" t="s">
        <v>64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61">
        <v>100</v>
      </c>
      <c r="C17" s="26" t="s">
        <v>10</v>
      </c>
      <c r="D17" s="26"/>
      <c r="E17" s="8"/>
      <c r="F17" s="8" t="s">
        <v>14</v>
      </c>
      <c r="G17" s="8"/>
      <c r="H17" s="61">
        <v>50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59" t="s">
        <v>64</v>
      </c>
      <c r="C18" s="27" t="s">
        <v>12</v>
      </c>
      <c r="D18" s="27"/>
      <c r="E18" s="8"/>
      <c r="F18" s="8" t="s">
        <v>16</v>
      </c>
      <c r="G18" s="8"/>
      <c r="H18" s="61">
        <v>30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67">
        <v>70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75">
        <v>198</v>
      </c>
      <c r="C23" s="75">
        <v>152</v>
      </c>
      <c r="D23" s="43">
        <f>C23-B23</f>
        <v>-46</v>
      </c>
      <c r="E23" s="44"/>
      <c r="F23" s="7"/>
      <c r="G23" s="8" t="s">
        <v>8</v>
      </c>
      <c r="H23" s="7"/>
      <c r="I23" s="27">
        <v>32</v>
      </c>
      <c r="J23" s="45"/>
      <c r="K23" s="45"/>
      <c r="L23" s="46"/>
    </row>
    <row r="24" spans="1:12" x14ac:dyDescent="0.25">
      <c r="A24" s="25" t="s">
        <v>98</v>
      </c>
      <c r="B24" s="75">
        <v>259</v>
      </c>
      <c r="C24" s="75">
        <v>268</v>
      </c>
      <c r="D24" s="43">
        <f>C24-B24</f>
        <v>9</v>
      </c>
      <c r="E24" s="26"/>
      <c r="F24" s="7"/>
      <c r="G24" s="8" t="s">
        <v>24</v>
      </c>
      <c r="H24" s="7"/>
      <c r="I24" s="64"/>
      <c r="J24" s="45"/>
      <c r="K24" s="45"/>
      <c r="L24" s="46"/>
    </row>
    <row r="25" spans="1:12" x14ac:dyDescent="0.25">
      <c r="A25" s="25" t="s">
        <v>96</v>
      </c>
      <c r="B25" s="75">
        <v>555</v>
      </c>
      <c r="C25" s="75">
        <v>415</v>
      </c>
      <c r="D25" s="43">
        <f t="shared" ref="D25:D26" si="0">C25-B25</f>
        <v>-140</v>
      </c>
      <c r="E25" s="26">
        <v>165</v>
      </c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75">
        <v>48</v>
      </c>
      <c r="C26" s="74">
        <v>161</v>
      </c>
      <c r="D26" s="43">
        <f t="shared" si="0"/>
        <v>113</v>
      </c>
      <c r="E26" s="28"/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75">
        <v>1040</v>
      </c>
      <c r="C27" s="74">
        <v>1040</v>
      </c>
      <c r="D27" s="43">
        <v>0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4">
        <v>22</v>
      </c>
      <c r="C28" s="74"/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v>152</v>
      </c>
      <c r="C30" s="52">
        <v>58</v>
      </c>
      <c r="D30" s="84">
        <f>C30-B30</f>
        <v>-94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0</v>
      </c>
      <c r="C31" s="47"/>
      <c r="D31" s="47"/>
      <c r="E31" s="47"/>
      <c r="F31" s="8"/>
      <c r="G31" s="8" t="s">
        <v>8</v>
      </c>
      <c r="H31" s="8"/>
      <c r="I31" s="52">
        <v>28</v>
      </c>
      <c r="J31" s="86">
        <v>21</v>
      </c>
      <c r="K31" s="88">
        <f>J31-I31</f>
        <v>-7</v>
      </c>
      <c r="L31" s="87"/>
    </row>
    <row r="32" spans="1:12" x14ac:dyDescent="0.25">
      <c r="A32" s="25" t="s">
        <v>13</v>
      </c>
      <c r="B32" s="52">
        <v>94</v>
      </c>
      <c r="C32" s="80">
        <f>B32+D32</f>
        <v>118</v>
      </c>
      <c r="D32" s="80">
        <v>24</v>
      </c>
      <c r="E32" s="52"/>
      <c r="F32" s="48"/>
      <c r="G32" s="48" t="s">
        <v>13</v>
      </c>
      <c r="H32" s="8"/>
      <c r="I32" s="52">
        <v>37</v>
      </c>
      <c r="J32" s="86">
        <v>43</v>
      </c>
      <c r="K32" s="88">
        <f t="shared" ref="K32:K33" si="1">J32-I32</f>
        <v>6</v>
      </c>
      <c r="L32" s="87"/>
    </row>
    <row r="33" spans="1:12" x14ac:dyDescent="0.25">
      <c r="A33" s="25" t="s">
        <v>31</v>
      </c>
      <c r="B33" s="52">
        <v>0</v>
      </c>
      <c r="C33" s="80">
        <f>B33+D33</f>
        <v>11</v>
      </c>
      <c r="D33" s="80">
        <v>11</v>
      </c>
      <c r="E33" s="52"/>
      <c r="F33" s="48"/>
      <c r="G33" s="4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7" t="s">
        <v>33</v>
      </c>
      <c r="D36" s="98"/>
      <c r="E36" s="98"/>
      <c r="F36" s="98"/>
      <c r="G36" s="99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 t="s">
        <v>84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 t="s">
        <v>85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22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39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 t="s">
        <v>56</v>
      </c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>
        <v>22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41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workbookViewId="0">
      <selection activeCell="C43" sqref="C43"/>
    </sheetView>
  </sheetViews>
  <sheetFormatPr defaultRowHeight="15" x14ac:dyDescent="0.25"/>
  <cols>
    <col min="1" max="1" width="28.7109375" customWidth="1"/>
    <col min="8" max="8" width="12.5703125" customWidth="1"/>
  </cols>
  <sheetData>
    <row r="1" spans="1:12" ht="31.5" x14ac:dyDescent="0.5">
      <c r="A1" s="1" t="s">
        <v>86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86</v>
      </c>
      <c r="B4" s="15">
        <v>1466500</v>
      </c>
      <c r="C4" s="15">
        <v>1519700</v>
      </c>
      <c r="D4" s="15">
        <v>1578300</v>
      </c>
      <c r="E4" s="15">
        <v>1632100</v>
      </c>
      <c r="F4" s="15">
        <v>1665700</v>
      </c>
      <c r="G4" s="16">
        <v>0.08</v>
      </c>
      <c r="H4" s="16">
        <v>0.14000000000000001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26">
        <v>2850</v>
      </c>
      <c r="C8" s="26" t="s">
        <v>9</v>
      </c>
      <c r="D8" s="26"/>
      <c r="E8" s="7"/>
      <c r="F8" s="8" t="s">
        <v>8</v>
      </c>
      <c r="G8" s="7"/>
      <c r="H8" s="26">
        <v>280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26">
        <v>260</v>
      </c>
      <c r="C9" s="27" t="s">
        <v>12</v>
      </c>
      <c r="D9" s="27"/>
      <c r="E9" s="7"/>
      <c r="F9" s="8" t="s">
        <v>13</v>
      </c>
      <c r="G9" s="7"/>
      <c r="H9" s="26">
        <v>210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26">
        <v>6870</v>
      </c>
      <c r="C10" s="26" t="s">
        <v>10</v>
      </c>
      <c r="D10" s="28"/>
      <c r="E10" s="8"/>
      <c r="F10" s="8" t="s">
        <v>14</v>
      </c>
      <c r="G10" s="8"/>
      <c r="H10" s="28">
        <v>1300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26">
        <v>1500</v>
      </c>
      <c r="C11" s="26" t="s">
        <v>12</v>
      </c>
      <c r="D11" s="28"/>
      <c r="E11" s="8"/>
      <c r="F11" s="8" t="s">
        <v>16</v>
      </c>
      <c r="G11" s="8"/>
      <c r="H11" s="28">
        <v>1000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27">
        <v>760</v>
      </c>
      <c r="C12" s="26" t="s">
        <v>12</v>
      </c>
      <c r="D12" s="55"/>
      <c r="E12" s="8"/>
      <c r="F12" s="8"/>
      <c r="G12" s="8"/>
      <c r="H12" s="58"/>
      <c r="I12" s="58"/>
      <c r="J12" s="58"/>
      <c r="K12" s="8"/>
      <c r="L12" s="9"/>
    </row>
    <row r="13" spans="1:12" x14ac:dyDescent="0.25">
      <c r="A13" s="25"/>
      <c r="B13" s="58"/>
      <c r="C13" s="65"/>
      <c r="D13" s="65"/>
      <c r="E13" s="8"/>
      <c r="F13" s="8"/>
      <c r="G13" s="8"/>
      <c r="H13" s="58"/>
      <c r="I13" s="65"/>
      <c r="J13" s="65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55">
        <v>1210</v>
      </c>
      <c r="C15" s="31" t="s">
        <v>9</v>
      </c>
      <c r="D15" s="31"/>
      <c r="E15" s="8"/>
      <c r="F15" s="8" t="s">
        <v>8</v>
      </c>
      <c r="G15" s="8"/>
      <c r="H15" s="55">
        <f>ABC!H15+CCC!H15+DBC!H15+DDC!H15+GBC!H15+MBC!H15+SDC!H15+SHDC!H15+SBC!H15+TDC!H15+TMBC!H15+TWBC!H15</f>
        <v>283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55">
        <v>840</v>
      </c>
      <c r="C16" s="27" t="s">
        <v>12</v>
      </c>
      <c r="D16" s="27"/>
      <c r="E16" s="8"/>
      <c r="F16" s="8" t="s">
        <v>13</v>
      </c>
      <c r="G16" s="8"/>
      <c r="H16" s="55">
        <v>240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55">
        <v>1720</v>
      </c>
      <c r="C17" s="26" t="s">
        <v>10</v>
      </c>
      <c r="D17" s="26"/>
      <c r="E17" s="8"/>
      <c r="F17" s="8" t="s">
        <v>14</v>
      </c>
      <c r="G17" s="8"/>
      <c r="H17" s="55">
        <v>130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55">
        <v>110</v>
      </c>
      <c r="C18" s="27" t="s">
        <v>12</v>
      </c>
      <c r="D18" s="27"/>
      <c r="E18" s="8"/>
      <c r="F18" s="8" t="s">
        <v>16</v>
      </c>
      <c r="G18" s="8"/>
      <c r="H18" s="55">
        <v>190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34">
        <v>1120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f>ABC!B23+CCC!B23+DBC!B23+DDC!B23+GBC!B23+MBC!B23+SDC!B23+SHDC!B23+SBC!B23+TDC!B23+TMBC!B23+TWBC!B23</f>
        <v>3316</v>
      </c>
      <c r="C23" s="26">
        <f>ABC!C23+CCC!C23+DBC!C23+DDC!C23+GBC!C23+MBC!C23+SDC!C23+SHDC!C23+SBC!C23+TDC!C23+TMBC!C23+TWBC!C23</f>
        <v>2168</v>
      </c>
      <c r="D23" s="26">
        <f>ABC!D23+CCC!D23+DBC!D23+DDC!D23+GBC!D23+MBC!D23+SDC!D23+SHDC!D23+SBC!D23+TDC!D23+TMBC!D23+TWBC!D23</f>
        <v>-1148</v>
      </c>
      <c r="E23" s="26">
        <f>ABC!E23+CCC!E23+DBC!E23+DDC!E23+GBC!E23+MBC!E23+SDC!E23+SHDC!E23+SBC!E23+TDC!E23+TMBC!E23+TWBC!E23</f>
        <v>0</v>
      </c>
      <c r="F23" s="7"/>
      <c r="G23" s="8" t="s">
        <v>8</v>
      </c>
      <c r="H23" s="7"/>
      <c r="I23" s="26">
        <f>ABC!I23+CCC!I23+DBC!I23+DDC!I23+GBC!I23+MBC!I23+SDC!I23+SHDC!I23+SBC!I23+TDC!I23+TMBC!I23+TWBC!I23</f>
        <v>460</v>
      </c>
      <c r="J23" s="45"/>
      <c r="K23" s="45"/>
      <c r="L23" s="46"/>
    </row>
    <row r="24" spans="1:12" x14ac:dyDescent="0.25">
      <c r="A24" s="25" t="s">
        <v>98</v>
      </c>
      <c r="B24" s="26">
        <f>ABC!B24+CCC!B24+DBC!B24+DDC!B24+GBC!B24+MBC!B24+SDC!B24+SHDC!B24+SBC!B24+TDC!B24+TMBC!B24+TWBC!B24</f>
        <v>3156</v>
      </c>
      <c r="C24" s="26">
        <f>ABC!C24+CCC!C24+DBC!C24+DDC!C24+GBC!C24+MBC!C24+SDC!C24+SHDC!C24+SBC!C24+TDC!C24+TMBC!C24+TWBC!C24</f>
        <v>3827</v>
      </c>
      <c r="D24" s="26">
        <f>ABC!D24+CCC!D24+DBC!D24+DDC!D24+GBC!D24+MBC!D24+SDC!D24+SHDC!D24+SBC!D24+TDC!D24+TMBC!D24+TWBC!D24</f>
        <v>671</v>
      </c>
      <c r="E24" s="26">
        <f>ABC!E24+CCC!E24+DBC!E24+DDC!E24+GBC!E24+MBC!E24+SDC!E24+SHDC!E24+SBC!E24+TDC!E24+TMBC!E24+TWBC!E24</f>
        <v>80</v>
      </c>
      <c r="F24" s="7"/>
      <c r="G24" s="8" t="s">
        <v>24</v>
      </c>
      <c r="H24" s="7"/>
      <c r="I24" s="26">
        <f>ABC!I24+CCC!I24+DBC!I24+DDC!I24+GBC!I24+MBC!I24+SDC!I24+SHDC!I24+SBC!I24+TDC!I24+TMBC!I24+TWBC!I24</f>
        <v>50</v>
      </c>
      <c r="J24" s="45"/>
      <c r="K24" s="45"/>
      <c r="L24" s="46"/>
    </row>
    <row r="25" spans="1:12" x14ac:dyDescent="0.25">
      <c r="A25" s="25" t="s">
        <v>96</v>
      </c>
      <c r="B25" s="26">
        <f>ABC!B25+CCC!B25+DBC!B25+DDC!B25+GBC!B25+MBC!B25+SDC!B25+SHDC!B25+SBC!B25+TDC!B25+TMBC!B25+TWBC!B25</f>
        <v>4981</v>
      </c>
      <c r="C25" s="26">
        <f>ABC!C25+CCC!C25+DBC!C25+DDC!C25+GBC!C25+MBC!C25+SDC!C25+SHDC!C25+SBC!C25+TDC!C25+TMBC!C25+TWBC!C25</f>
        <v>5928</v>
      </c>
      <c r="D25" s="26">
        <f>ABC!D25+CCC!D25+DBC!D25+DDC!D25+GBC!D25+MBC!D25+SDC!D25+SHDC!D25+SBC!D25+TDC!D25+TMBC!D25+TWBC!D25</f>
        <v>947</v>
      </c>
      <c r="E25" s="26">
        <f>ABC!E25+CCC!E25+DBC!E25+DDC!E25+GBC!E25+MBC!E25+SDC!E25+SHDC!E25+SBC!E25+TDC!E25+TMBC!E25+TWBC!E25</f>
        <v>814</v>
      </c>
      <c r="F25" s="7"/>
      <c r="G25" s="8" t="s">
        <v>26</v>
      </c>
      <c r="H25" s="7"/>
      <c r="I25" s="26">
        <f>ABC!I25+CCC!I25+DBC!I25+DDC!I25+GBC!I25+MBC!I25+SDC!I25+SHDC!I25+SBC!I25+TDC!I25+TMBC!I25+TWBC!I25</f>
        <v>0</v>
      </c>
      <c r="J25" s="45"/>
      <c r="K25" s="45"/>
      <c r="L25" s="46"/>
    </row>
    <row r="26" spans="1:12" x14ac:dyDescent="0.25">
      <c r="A26" s="25" t="s">
        <v>25</v>
      </c>
      <c r="B26" s="26">
        <f>ABC!B26+CCC!B26+DBC!B26+DDC!B26+GBC!B26+MBC!B26+SDC!B26+SHDC!B26+SBC!B26+TDC!B26+TMBC!B26+TWBC!B26</f>
        <v>900</v>
      </c>
      <c r="C26" s="26">
        <f>ABC!C26+CCC!C26+DBC!C26+DDC!C26+GBC!C26+MBC!C26+SDC!C26+SHDC!C26+SBC!C26+TDC!C26+TMBC!C26+TWBC!C26</f>
        <v>3057</v>
      </c>
      <c r="D26" s="26">
        <f>ABC!D26+CCC!D26+DBC!D26+DDC!D26+GBC!D26+MBC!D26+SDC!D26+SHDC!D26+SBC!D26+TDC!D26+TMBC!D26+TWBC!D26</f>
        <v>2157</v>
      </c>
      <c r="E26" s="26">
        <f>ABC!E26+CCC!E26+DBC!E26+DDC!E26+GBC!E26+MBC!E26+SDC!E26+SHDC!E26+SBC!E26+TDC!E26+TMBC!E26+TWBC!E26</f>
        <v>601</v>
      </c>
      <c r="F26" s="7"/>
      <c r="G26" s="8" t="s">
        <v>28</v>
      </c>
      <c r="H26" s="8"/>
      <c r="I26" s="26">
        <f>ABC!I26+CCC!I26+DBC!I26+DDC!I26+GBC!I26+MBC!I26+SDC!I26+SHDC!I26+SBC!I26+TDC!I26+TMBC!I26+TWBC!I26</f>
        <v>27</v>
      </c>
      <c r="J26" s="47"/>
      <c r="K26" s="47"/>
      <c r="L26" s="46"/>
    </row>
    <row r="27" spans="1:12" x14ac:dyDescent="0.25">
      <c r="A27" s="25" t="s">
        <v>27</v>
      </c>
      <c r="B27" s="26">
        <f>ABC!B27+CCC!B27+DBC!B27+DDC!B27+GBC!B27+MBC!B27+SDC!B27+SHDC!B27+SBC!B27+TDC!B27+TMBC!B27+TWBC!B27</f>
        <v>17950</v>
      </c>
      <c r="C27" s="26">
        <f>ABC!C27+CCC!C27+DBC!C27+DDC!C27+GBC!C27+MBC!C27+SDC!C27+SHDC!C27+SBC!C27+TDC!C27+TMBC!C27+TWBC!C27</f>
        <v>17793</v>
      </c>
      <c r="D27" s="26">
        <f>ABC!D27+CCC!D27+DBC!D27+DDC!D27+GBC!D27+MBC!D27+SDC!D27+SHDC!D27+SBC!D27+TDC!D27+TMBC!D27+TWBC!D27</f>
        <v>-193</v>
      </c>
      <c r="E27" s="26">
        <f>ABC!E27+CCC!E27+DBC!E27+DDC!E27+GBC!E27+MBC!E27+SDC!E27+SHDC!E27+SBC!E27+TDC!E27+TMBC!E27+TWBC!E27</f>
        <v>0</v>
      </c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26">
        <f>ABC!B28+CCC!B28+DBC!B28+DDC!B28+GBC!B28+MBC!B28+SDC!B28+SHDC!B28+SBC!B28+TDC!B28+TMBC!B28+TWBC!B28</f>
        <v>410</v>
      </c>
      <c r="C28" s="26"/>
      <c r="D28" s="26"/>
      <c r="E28" s="26">
        <f>ABC!E28+CCC!E27+DBC!E27+DDC!E27+GBC!E27+MBC!E27+SDC!E27+SHDC!E27+SBC!E27+TDC!E27+TMBC!E27+TWBC!E27</f>
        <v>0</v>
      </c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8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26">
        <f>ABC!B30+CCC!B30+DBC!B30+DDC!B30+GBC!B30+MBC!B30+SDC!B30+SHDC!B30+SBC!B30+TDC!B30+TMBC!B30+TWBC!B30</f>
        <v>2038</v>
      </c>
      <c r="C30" s="26">
        <f>ABC!C30+CCC!C30+DBC!C30+DDC!C30+GBC!C30+MBC!C30+SDC!C30+SHDC!C30+SBC!C30+TDC!C30+TMBC!C30+TWBC!C30</f>
        <v>827</v>
      </c>
      <c r="D30" s="26">
        <f>ABC!D30+CCC!D30+DBC!D30+DDC!D30+GBC!D30+MBC!D30+SDC!D30+SHDC!D30+SBC!D30+TDC!D30+TMBC!D30+TWBC!D30</f>
        <v>-1211</v>
      </c>
      <c r="E30" s="26">
        <f>ABC!E30+CCC!E30+DBC!E30+DDC!E30+GBC!E30+MBC!E30+SDC!E30+SHDC!E30+SBC!E30+TDC!E30+TMBC!E30+TWBC!E30</f>
        <v>0</v>
      </c>
      <c r="F30" s="50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26">
        <f>ABC!B31+CCC!B31+DBC!B31+DDC!B31+GBC!B31+MBC!B31+SDC!B31+SHDC!B31+SBC!B31+TDC!B31+TMBC!B31+TWBC!B31</f>
        <v>150</v>
      </c>
      <c r="C31" s="47"/>
      <c r="D31" s="47"/>
      <c r="E31" s="47"/>
      <c r="F31" s="7"/>
      <c r="G31" s="8" t="s">
        <v>8</v>
      </c>
      <c r="H31" s="8"/>
      <c r="I31" s="26">
        <f>ABC!I31+CCC!I31+DBC!I31+DDC!I31+GBC!I31+MBC!I31+SDC!I31+SHDC!I31+SBC!I31+TDC!I31+TMBC!I31+TWBC!I31</f>
        <v>428</v>
      </c>
      <c r="J31" s="86">
        <f>ABC!J31+CCC!J31+DBC!J31+DDC!J31+GBC!J31+MBC!J31+SDC!J31+SHDC!J31+SBC!J31+TDC!J31+TMBC!J31+TWBC!J31</f>
        <v>298</v>
      </c>
      <c r="K31" s="88">
        <f>J31-I31</f>
        <v>-130</v>
      </c>
      <c r="L31" s="87"/>
    </row>
    <row r="32" spans="1:12" x14ac:dyDescent="0.25">
      <c r="A32" s="25" t="s">
        <v>13</v>
      </c>
      <c r="B32" s="26">
        <f>ABC!B32+CCC!B32+DBC!B32+DDC!B32+GBC!B32+MBC!B32+SDC!B32+SHDC!B32+SBC!B32+TDC!B32+TMBC!B32+TWBC!B32</f>
        <v>528</v>
      </c>
      <c r="C32" s="26">
        <f>ABC!C32+CCC!C32+DBC!C32+DDC!C32+GBC!C32+MBC!C32+SDC!C32+SHDC!C32+SBC!C32+TDC!C32+TMBC!C32+TWBC!C32</f>
        <v>916</v>
      </c>
      <c r="D32" s="26">
        <f>ABC!D32+CCC!D32+DBC!D32+DDC!D32+GBC!D32+MBC!D32+SDC!D32+SHDC!D32+SBC!D32+TDC!D32+TMBC!D32+TWBC!D32</f>
        <v>388</v>
      </c>
      <c r="E32" s="26">
        <f>ABC!E32+CCC!E32+DBC!E32+DDC!E32+GBC!E32+MBC!E32+SDC!E32+SHDC!E32+SBC!E32+TDC!E32+TMBC!E32+TWBC!E32</f>
        <v>0</v>
      </c>
      <c r="F32" s="8"/>
      <c r="G32" s="8" t="s">
        <v>13</v>
      </c>
      <c r="H32" s="8"/>
      <c r="I32" s="26">
        <f>ABC!I32+CCC!I32+DBC!I32+DDC!I32+GBC!I32+MBC!I32+SDC!I32+SHDC!I32+SBC!I32+TDC!I32+TMBC!I32+TWBC!I32</f>
        <v>411</v>
      </c>
      <c r="J32" s="86">
        <f>ABC!J32+CCC!J32+DBC!J32+DDC!J32+GBC!J32+MBC!J32+SDC!J32+SHDC!J32+SBC!J32+TDC!J32+TMBC!J32+TWBC!J32</f>
        <v>616</v>
      </c>
      <c r="K32" s="88">
        <f t="shared" ref="K32:K33" si="0">J32-I32</f>
        <v>205</v>
      </c>
      <c r="L32" s="87"/>
    </row>
    <row r="33" spans="1:12" x14ac:dyDescent="0.25">
      <c r="A33" s="25" t="s">
        <v>31</v>
      </c>
      <c r="B33" s="26">
        <f>ABC!B33+CCC!B33+DBC!B33+DDC!B33+GBC!B33+MBC!B33+SDC!B33+SHDC!B33+SBC!B33+TDC!B33+TMBC!B33+TWBC!B33</f>
        <v>333</v>
      </c>
      <c r="C33" s="26">
        <f>ABC!C33+CCC!C33+DBC!C33+DDC!C33+GBC!C33+MBC!C33+SDC!C33+SHDC!C33+SBC!C33+TDC!C33+TMBC!C33+TWBC!C33</f>
        <v>513</v>
      </c>
      <c r="D33" s="26">
        <f>ABC!D33+CCC!D33+DBC!D33+DDC!D33+GBC!D33+MBC!D33+SDC!D33+SHDC!D33+SBC!D33+TDC!D33+TMBC!D33+TWBC!D33</f>
        <v>180</v>
      </c>
      <c r="E33" s="26">
        <f>ABC!E33+CCC!E33+DBC!E33+DDC!E33+GBC!E33+MBC!E33+SDC!E33+SHDC!E33+SBC!E33+TDC!E33+TMBC!E33+TWBC!E33</f>
        <v>0</v>
      </c>
      <c r="F33" s="8"/>
      <c r="G33" s="8" t="s">
        <v>31</v>
      </c>
      <c r="H33" s="8"/>
      <c r="I33" s="26">
        <f>ABC!I33+CCC!I33+DBC!I33+DDC!I33+GBC!I33+MBC!I33+SDC!I33+SHDC!I33+SBC!I33+TDC!I33+TMBC!I33+TWBC!I33</f>
        <v>0</v>
      </c>
      <c r="J33" s="86"/>
      <c r="K33" s="88">
        <f t="shared" si="0"/>
        <v>0</v>
      </c>
      <c r="L33" s="87"/>
    </row>
    <row r="34" spans="1:12" x14ac:dyDescent="0.25">
      <c r="A34" s="25"/>
      <c r="B34" s="76"/>
      <c r="C34" s="76"/>
      <c r="D34" s="76"/>
      <c r="E34" s="76"/>
      <c r="F34" s="8"/>
      <c r="G34" s="8"/>
      <c r="H34" s="8"/>
      <c r="I34" s="76"/>
      <c r="J34" s="77"/>
      <c r="K34" s="77"/>
      <c r="L34" s="78"/>
    </row>
    <row r="35" spans="1:12" ht="15.75" thickBot="1" x14ac:dyDescent="0.3">
      <c r="A35" s="33"/>
      <c r="B35" s="17"/>
      <c r="C35" s="17"/>
      <c r="D35" s="17"/>
      <c r="E35" s="79"/>
      <c r="F35" s="79"/>
      <c r="G35" s="79"/>
      <c r="H35" s="17"/>
      <c r="I35" s="17"/>
      <c r="J35" s="17"/>
      <c r="K35" s="17"/>
      <c r="L35" s="19"/>
    </row>
    <row r="36" spans="1:12" ht="15.75" thickBot="1" x14ac:dyDescent="0.3"/>
    <row r="37" spans="1:12" x14ac:dyDescent="0.25">
      <c r="A37" s="54" t="s">
        <v>32</v>
      </c>
      <c r="B37" s="4"/>
      <c r="C37" s="97" t="s">
        <v>87</v>
      </c>
      <c r="D37" s="98"/>
      <c r="E37" s="98"/>
      <c r="F37" s="98"/>
      <c r="G37" s="99"/>
      <c r="H37" s="4"/>
      <c r="I37" s="4"/>
      <c r="J37" s="4"/>
      <c r="K37" s="4"/>
      <c r="L37" s="5"/>
    </row>
    <row r="38" spans="1:12" x14ac:dyDescent="0.25">
      <c r="A38" s="25" t="s">
        <v>34</v>
      </c>
      <c r="B38" s="8"/>
      <c r="C38" s="91">
        <v>315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35</v>
      </c>
      <c r="B39" s="8"/>
      <c r="C39" s="91" t="s">
        <v>88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37</v>
      </c>
      <c r="B40" s="8"/>
      <c r="C40" s="91">
        <v>284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38</v>
      </c>
      <c r="B41" s="8"/>
      <c r="C41" s="91" t="s">
        <v>89</v>
      </c>
      <c r="D41" s="92"/>
      <c r="E41" s="92"/>
      <c r="F41" s="92"/>
      <c r="G41" s="93"/>
      <c r="H41" s="8"/>
      <c r="I41" s="8"/>
      <c r="J41" s="8"/>
      <c r="K41" s="8"/>
      <c r="L41" s="9"/>
    </row>
    <row r="42" spans="1:12" x14ac:dyDescent="0.25">
      <c r="A42" s="25" t="s">
        <v>40</v>
      </c>
      <c r="B42" s="8"/>
      <c r="C42" s="91" t="s">
        <v>110</v>
      </c>
      <c r="D42" s="92"/>
      <c r="E42" s="92"/>
      <c r="F42" s="92"/>
      <c r="G42" s="93"/>
      <c r="H42" s="8"/>
      <c r="I42" s="8"/>
      <c r="J42" s="8"/>
      <c r="K42" s="8"/>
      <c r="L42" s="9"/>
    </row>
    <row r="43" spans="1:12" x14ac:dyDescent="0.25">
      <c r="A43" s="25"/>
      <c r="B43" s="8"/>
      <c r="C43" s="58"/>
      <c r="D43" s="58"/>
      <c r="E43" s="58"/>
      <c r="F43" s="58"/>
      <c r="G43" s="58"/>
      <c r="H43" s="8"/>
      <c r="I43" s="8"/>
      <c r="J43" s="8"/>
      <c r="K43" s="8"/>
      <c r="L43" s="9"/>
    </row>
    <row r="44" spans="1:12" x14ac:dyDescent="0.25">
      <c r="A44" s="25" t="s">
        <v>41</v>
      </c>
      <c r="B44" s="8"/>
      <c r="C44" s="91">
        <v>395</v>
      </c>
      <c r="D44" s="92"/>
      <c r="E44" s="92"/>
      <c r="F44" s="92"/>
      <c r="G44" s="93"/>
      <c r="H44" s="8"/>
      <c r="I44" s="8"/>
      <c r="J44" s="8"/>
      <c r="K44" s="8"/>
      <c r="L44" s="9"/>
    </row>
    <row r="45" spans="1:12" ht="15.75" thickBot="1" x14ac:dyDescent="0.3">
      <c r="A45" s="25"/>
      <c r="B45" s="8"/>
      <c r="C45" s="8"/>
      <c r="D45" s="8"/>
      <c r="E45" s="8"/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91</v>
      </c>
      <c r="B46" s="8"/>
      <c r="C46" s="8"/>
      <c r="D46" s="8"/>
      <c r="E46" s="57">
        <v>37</v>
      </c>
      <c r="F46" s="8"/>
      <c r="G46" s="8"/>
      <c r="H46" s="8"/>
      <c r="I46" s="8"/>
      <c r="J46" s="8"/>
      <c r="K46" s="8"/>
      <c r="L46" s="9"/>
    </row>
    <row r="47" spans="1:12" ht="15.75" thickBot="1" x14ac:dyDescent="0.3">
      <c r="A47" s="25" t="s">
        <v>42</v>
      </c>
      <c r="B47" s="8"/>
      <c r="C47" s="8"/>
      <c r="D47" s="8"/>
      <c r="E47" s="57"/>
      <c r="F47" s="8"/>
      <c r="G47" s="8"/>
      <c r="H47" s="8"/>
      <c r="I47" s="8"/>
      <c r="J47" s="8"/>
      <c r="K47" s="8"/>
      <c r="L47" s="9"/>
    </row>
    <row r="48" spans="1:12" x14ac:dyDescent="0.25">
      <c r="A48" s="25" t="s">
        <v>43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9"/>
    </row>
    <row r="49" spans="1:12" ht="15.75" thickBot="1" x14ac:dyDescent="0.3">
      <c r="A49" s="33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9"/>
    </row>
  </sheetData>
  <mergeCells count="7">
    <mergeCell ref="C44:G44"/>
    <mergeCell ref="C37:G37"/>
    <mergeCell ref="C38:G38"/>
    <mergeCell ref="C39:G39"/>
    <mergeCell ref="C40:G40"/>
    <mergeCell ref="C41:G41"/>
    <mergeCell ref="C42:G4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B5"/>
    </sheetView>
  </sheetViews>
  <sheetFormatPr defaultRowHeight="15" x14ac:dyDescent="0.25"/>
  <cols>
    <col min="2" max="2" width="79.7109375" customWidth="1"/>
  </cols>
  <sheetData>
    <row r="1" spans="1:2" x14ac:dyDescent="0.25">
      <c r="A1" s="85" t="s">
        <v>104</v>
      </c>
      <c r="B1" s="85" t="s">
        <v>105</v>
      </c>
    </row>
    <row r="2" spans="1:2" x14ac:dyDescent="0.25">
      <c r="A2" s="61" t="s">
        <v>101</v>
      </c>
      <c r="B2" s="61" t="s">
        <v>102</v>
      </c>
    </row>
    <row r="3" spans="1:2" x14ac:dyDescent="0.25">
      <c r="A3" s="61" t="s">
        <v>99</v>
      </c>
      <c r="B3" s="61" t="s">
        <v>103</v>
      </c>
    </row>
    <row r="4" spans="1:2" ht="30" x14ac:dyDescent="0.25">
      <c r="A4" s="61" t="s">
        <v>100</v>
      </c>
      <c r="B4" s="89" t="s">
        <v>106</v>
      </c>
    </row>
    <row r="5" spans="1:2" x14ac:dyDescent="0.25">
      <c r="A5" s="81" t="s">
        <v>107</v>
      </c>
      <c r="B5" s="61" t="s">
        <v>108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A21" sqref="A21"/>
    </sheetView>
  </sheetViews>
  <sheetFormatPr defaultRowHeight="15" x14ac:dyDescent="0.25"/>
  <cols>
    <col min="1" max="1" width="28.5703125" customWidth="1"/>
    <col min="2" max="2" width="10" customWidth="1"/>
    <col min="8" max="8" width="13.42578125" customWidth="1"/>
  </cols>
  <sheetData>
    <row r="1" spans="1:12" ht="31.5" x14ac:dyDescent="0.5">
      <c r="A1" s="1" t="s">
        <v>45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45</v>
      </c>
      <c r="B4" s="66">
        <v>151145</v>
      </c>
      <c r="C4" s="15">
        <v>133700</v>
      </c>
      <c r="D4" s="15">
        <v>162600</v>
      </c>
      <c r="E4" s="15">
        <v>168100</v>
      </c>
      <c r="F4" s="15">
        <v>173700</v>
      </c>
      <c r="G4" s="16">
        <v>0.08</v>
      </c>
      <c r="H4" s="16">
        <v>0.15</v>
      </c>
      <c r="I4" s="16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26">
        <v>327</v>
      </c>
      <c r="C8" s="26" t="s">
        <v>9</v>
      </c>
      <c r="D8" s="26"/>
      <c r="E8" s="7"/>
      <c r="F8" s="8" t="s">
        <v>8</v>
      </c>
      <c r="G8" s="7"/>
      <c r="H8" s="26">
        <v>41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26">
        <v>40</v>
      </c>
      <c r="C9" s="27" t="s">
        <v>12</v>
      </c>
      <c r="D9" s="27"/>
      <c r="E9" s="7"/>
      <c r="F9" s="8" t="s">
        <v>13</v>
      </c>
      <c r="G9" s="7"/>
      <c r="H9" s="26">
        <v>20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26">
        <v>670</v>
      </c>
      <c r="C10" s="26" t="s">
        <v>10</v>
      </c>
      <c r="D10" s="28"/>
      <c r="E10" s="8"/>
      <c r="F10" s="8" t="s">
        <v>14</v>
      </c>
      <c r="G10" s="8"/>
      <c r="H10" s="55">
        <v>100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26">
        <v>122</v>
      </c>
      <c r="C11" s="26" t="s">
        <v>12</v>
      </c>
      <c r="D11" s="28"/>
      <c r="E11" s="8"/>
      <c r="F11" s="8" t="s">
        <v>16</v>
      </c>
      <c r="G11" s="8"/>
      <c r="H11" s="55">
        <v>110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27">
        <v>90</v>
      </c>
      <c r="C12" s="26" t="s">
        <v>12</v>
      </c>
      <c r="D12" s="55"/>
      <c r="E12" s="8"/>
      <c r="F12" s="8"/>
      <c r="G12" s="8"/>
      <c r="H12" s="58"/>
      <c r="I12" s="58"/>
      <c r="J12" s="58"/>
      <c r="K12" s="8"/>
      <c r="L12" s="9"/>
    </row>
    <row r="13" spans="1:12" x14ac:dyDescent="0.25">
      <c r="A13" s="25"/>
      <c r="B13" s="58"/>
      <c r="C13" s="65"/>
      <c r="D13" s="65"/>
      <c r="E13" s="8"/>
      <c r="F13" s="8"/>
      <c r="G13" s="8"/>
      <c r="H13" s="58"/>
      <c r="I13" s="65"/>
      <c r="J13" s="65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55">
        <v>175</v>
      </c>
      <c r="C15" s="31" t="s">
        <v>9</v>
      </c>
      <c r="D15" s="31"/>
      <c r="E15" s="8"/>
      <c r="F15" s="8" t="s">
        <v>8</v>
      </c>
      <c r="G15" s="8"/>
      <c r="H15" s="55">
        <v>67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55">
        <v>80</v>
      </c>
      <c r="C16" s="27" t="s">
        <v>12</v>
      </c>
      <c r="D16" s="27"/>
      <c r="E16" s="8"/>
      <c r="F16" s="8" t="s">
        <v>13</v>
      </c>
      <c r="G16" s="8"/>
      <c r="H16" s="55">
        <v>50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55">
        <v>180</v>
      </c>
      <c r="C17" s="26" t="s">
        <v>10</v>
      </c>
      <c r="D17" s="26"/>
      <c r="E17" s="8"/>
      <c r="F17" s="8" t="s">
        <v>14</v>
      </c>
      <c r="G17" s="8"/>
      <c r="H17" s="55">
        <v>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55">
        <v>10</v>
      </c>
      <c r="C18" s="27" t="s">
        <v>12</v>
      </c>
      <c r="D18" s="27"/>
      <c r="E18" s="8"/>
      <c r="F18" s="8" t="s">
        <v>16</v>
      </c>
      <c r="G18" s="8"/>
      <c r="H18" s="55">
        <v>20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34">
        <v>90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497</v>
      </c>
      <c r="C23" s="26">
        <v>241</v>
      </c>
      <c r="D23" s="43">
        <f>C23-B23</f>
        <v>-256</v>
      </c>
      <c r="E23" s="44"/>
      <c r="F23" s="7"/>
      <c r="G23" s="8" t="s">
        <v>8</v>
      </c>
      <c r="H23" s="7"/>
      <c r="I23" s="27">
        <v>109</v>
      </c>
      <c r="J23" s="45"/>
      <c r="K23" s="45"/>
      <c r="L23" s="46"/>
    </row>
    <row r="24" spans="1:12" x14ac:dyDescent="0.25">
      <c r="A24" s="25" t="s">
        <v>98</v>
      </c>
      <c r="B24" s="26">
        <v>536</v>
      </c>
      <c r="C24" s="26">
        <v>425</v>
      </c>
      <c r="D24" s="43">
        <f>C24-B24</f>
        <v>-111</v>
      </c>
      <c r="E24" s="44"/>
      <c r="F24" s="7"/>
      <c r="G24" s="8" t="s">
        <v>24</v>
      </c>
      <c r="H24" s="7"/>
      <c r="I24" s="64"/>
      <c r="J24" s="45"/>
      <c r="K24" s="45"/>
      <c r="L24" s="46"/>
    </row>
    <row r="25" spans="1:12" x14ac:dyDescent="0.25">
      <c r="A25" s="25" t="s">
        <v>96</v>
      </c>
      <c r="B25" s="26">
        <v>613</v>
      </c>
      <c r="C25" s="26">
        <v>658</v>
      </c>
      <c r="D25" s="43">
        <f t="shared" ref="D25:D27" si="0">C25-B25</f>
        <v>45</v>
      </c>
      <c r="E25" s="26">
        <f>90+60</f>
        <v>150</v>
      </c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v>40</v>
      </c>
      <c r="C26" s="28">
        <v>223</v>
      </c>
      <c r="D26" s="43">
        <f t="shared" si="0"/>
        <v>183</v>
      </c>
      <c r="E26" s="28">
        <v>40</v>
      </c>
      <c r="F26" s="8"/>
      <c r="G26" s="8" t="s">
        <v>28</v>
      </c>
      <c r="H26" s="8"/>
      <c r="I26" s="52">
        <v>27</v>
      </c>
      <c r="J26" s="47"/>
      <c r="K26" s="47"/>
      <c r="L26" s="46"/>
    </row>
    <row r="27" spans="1:12" x14ac:dyDescent="0.25">
      <c r="A27" s="25" t="s">
        <v>27</v>
      </c>
      <c r="B27" s="26">
        <v>1810</v>
      </c>
      <c r="C27" s="74">
        <v>1714</v>
      </c>
      <c r="D27" s="43">
        <f t="shared" si="0"/>
        <v>-96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53</v>
      </c>
      <c r="C28" s="73" t="s">
        <v>92</v>
      </c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f>349-21</f>
        <v>328</v>
      </c>
      <c r="C30" s="52">
        <v>131</v>
      </c>
      <c r="D30" s="84">
        <f>C30-B30</f>
        <v>-197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21</v>
      </c>
      <c r="C31" s="47"/>
      <c r="D31" s="47"/>
      <c r="E31" s="52"/>
      <c r="F31" s="8"/>
      <c r="G31" s="8" t="s">
        <v>8</v>
      </c>
      <c r="H31" s="8"/>
      <c r="I31" s="52">
        <v>90</v>
      </c>
      <c r="J31" s="86">
        <v>33</v>
      </c>
      <c r="K31" s="88">
        <f>J31-I31</f>
        <v>-57</v>
      </c>
      <c r="L31" s="87"/>
    </row>
    <row r="32" spans="1:12" x14ac:dyDescent="0.25">
      <c r="A32" s="25" t="s">
        <v>13</v>
      </c>
      <c r="B32" s="52">
        <v>38</v>
      </c>
      <c r="C32" s="80">
        <f>B32+D32</f>
        <v>97</v>
      </c>
      <c r="D32" s="80">
        <v>59</v>
      </c>
      <c r="E32" s="52"/>
      <c r="F32" s="8"/>
      <c r="G32" s="8" t="s">
        <v>13</v>
      </c>
      <c r="H32" s="8"/>
      <c r="I32" s="52">
        <v>38</v>
      </c>
      <c r="J32" s="86">
        <v>65</v>
      </c>
      <c r="K32" s="88">
        <f t="shared" ref="K32:K33" si="1">J32-I32</f>
        <v>27</v>
      </c>
      <c r="L32" s="87"/>
    </row>
    <row r="33" spans="1:12" x14ac:dyDescent="0.25">
      <c r="A33" s="25" t="s">
        <v>31</v>
      </c>
      <c r="B33" s="52">
        <v>42</v>
      </c>
      <c r="C33" s="80">
        <f>B33+D33</f>
        <v>70</v>
      </c>
      <c r="D33" s="80">
        <v>28</v>
      </c>
      <c r="E33" s="52"/>
      <c r="F33" s="8"/>
      <c r="G33" s="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7" t="s">
        <v>60</v>
      </c>
      <c r="D36" s="98"/>
      <c r="E36" s="98"/>
      <c r="F36" s="98"/>
      <c r="G36" s="99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100" t="s">
        <v>61</v>
      </c>
      <c r="D37" s="101"/>
      <c r="E37" s="101"/>
      <c r="F37" s="101"/>
      <c r="G37" s="102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 t="s">
        <v>62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26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39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/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 t="s">
        <v>63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37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A19" sqref="A19"/>
    </sheetView>
  </sheetViews>
  <sheetFormatPr defaultRowHeight="15" x14ac:dyDescent="0.25"/>
  <cols>
    <col min="1" max="1" width="28.7109375" customWidth="1"/>
    <col min="8" max="8" width="12.7109375" customWidth="1"/>
  </cols>
  <sheetData>
    <row r="1" spans="1:12" ht="31.5" x14ac:dyDescent="0.5">
      <c r="A1" s="1" t="s">
        <v>46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46</v>
      </c>
      <c r="B4" s="15">
        <v>97600</v>
      </c>
      <c r="C4" s="15">
        <v>107500</v>
      </c>
      <c r="D4" s="15">
        <v>120500</v>
      </c>
      <c r="E4" s="15">
        <v>130400</v>
      </c>
      <c r="F4" s="15">
        <v>135800</v>
      </c>
      <c r="G4" s="16">
        <v>0.23</v>
      </c>
      <c r="H4" s="16">
        <v>0.39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26">
        <v>145</v>
      </c>
      <c r="C8" s="26" t="s">
        <v>9</v>
      </c>
      <c r="D8" s="26"/>
      <c r="E8" s="7"/>
      <c r="F8" s="8" t="s">
        <v>8</v>
      </c>
      <c r="G8" s="7"/>
      <c r="H8" s="26">
        <v>145</v>
      </c>
      <c r="I8" s="26" t="s">
        <v>9</v>
      </c>
      <c r="J8" s="26"/>
      <c r="K8" s="8"/>
      <c r="L8" s="9"/>
    </row>
    <row r="9" spans="1:12" x14ac:dyDescent="0.25">
      <c r="A9" s="25" t="s">
        <v>11</v>
      </c>
      <c r="B9" s="26">
        <v>30</v>
      </c>
      <c r="C9" s="27" t="s">
        <v>12</v>
      </c>
      <c r="D9" s="27"/>
      <c r="E9" s="7"/>
      <c r="F9" s="8" t="s">
        <v>13</v>
      </c>
      <c r="G9" s="7"/>
      <c r="H9" s="26">
        <v>30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55">
        <v>470</v>
      </c>
      <c r="C10" s="26" t="s">
        <v>10</v>
      </c>
      <c r="D10" s="28"/>
      <c r="E10" s="8"/>
      <c r="F10" s="8" t="s">
        <v>14</v>
      </c>
      <c r="G10" s="8"/>
      <c r="H10" s="55">
        <v>470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55">
        <v>102</v>
      </c>
      <c r="C11" s="26" t="s">
        <v>12</v>
      </c>
      <c r="D11" s="28"/>
      <c r="E11" s="8"/>
      <c r="F11" s="8" t="s">
        <v>16</v>
      </c>
      <c r="G11" s="8"/>
      <c r="H11" s="55">
        <v>102</v>
      </c>
      <c r="I11" s="26" t="s">
        <v>12</v>
      </c>
      <c r="J11" s="27"/>
      <c r="K11" s="8"/>
      <c r="L11" s="9"/>
    </row>
    <row r="12" spans="1:12" x14ac:dyDescent="0.25">
      <c r="A12" s="25" t="s">
        <v>16</v>
      </c>
      <c r="B12" s="27">
        <v>30</v>
      </c>
      <c r="C12" s="26" t="s">
        <v>12</v>
      </c>
      <c r="D12" s="55"/>
      <c r="E12" s="8"/>
      <c r="F12" s="8"/>
      <c r="G12" s="8"/>
      <c r="H12" s="27">
        <v>30</v>
      </c>
      <c r="I12" s="26" t="s">
        <v>12</v>
      </c>
      <c r="J12" s="55"/>
      <c r="K12" s="8"/>
      <c r="L12" s="9"/>
    </row>
    <row r="13" spans="1:12" x14ac:dyDescent="0.25">
      <c r="A13" s="25"/>
      <c r="B13" s="58"/>
      <c r="C13" s="65"/>
      <c r="D13" s="65"/>
      <c r="E13" s="8"/>
      <c r="F13" s="8"/>
      <c r="G13" s="8"/>
      <c r="H13" s="58"/>
      <c r="I13" s="65"/>
      <c r="J13" s="65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55">
        <v>30</v>
      </c>
      <c r="C15" s="31" t="s">
        <v>9</v>
      </c>
      <c r="D15" s="31"/>
      <c r="E15" s="8"/>
      <c r="F15" s="8" t="s">
        <v>8</v>
      </c>
      <c r="G15" s="8"/>
      <c r="H15" s="55">
        <v>12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55">
        <v>30</v>
      </c>
      <c r="C16" s="27" t="s">
        <v>12</v>
      </c>
      <c r="D16" s="27"/>
      <c r="E16" s="8"/>
      <c r="F16" s="8" t="s">
        <v>13</v>
      </c>
      <c r="G16" s="8"/>
      <c r="H16" s="55">
        <v>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55">
        <v>80</v>
      </c>
      <c r="C17" s="26" t="s">
        <v>10</v>
      </c>
      <c r="D17" s="26"/>
      <c r="E17" s="8"/>
      <c r="F17" s="8" t="s">
        <v>14</v>
      </c>
      <c r="G17" s="8"/>
      <c r="H17" s="26" t="s">
        <v>64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26" t="s">
        <v>64</v>
      </c>
      <c r="C18" s="27" t="s">
        <v>12</v>
      </c>
      <c r="D18" s="27"/>
      <c r="E18" s="8"/>
      <c r="F18" s="8" t="s">
        <v>16</v>
      </c>
      <c r="G18" s="8"/>
      <c r="H18" s="26" t="s">
        <v>64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52">
        <v>60</v>
      </c>
      <c r="C19" s="27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84</v>
      </c>
      <c r="C23" s="26">
        <v>133</v>
      </c>
      <c r="D23" s="43">
        <f>C23-B23</f>
        <v>49</v>
      </c>
      <c r="E23" s="44"/>
      <c r="F23" s="7"/>
      <c r="G23" s="8" t="s">
        <v>8</v>
      </c>
      <c r="H23" s="7"/>
      <c r="I23" s="27">
        <v>21</v>
      </c>
      <c r="J23" s="45"/>
      <c r="K23" s="45"/>
      <c r="L23" s="46"/>
    </row>
    <row r="24" spans="1:12" x14ac:dyDescent="0.25">
      <c r="A24" s="25" t="s">
        <v>98</v>
      </c>
      <c r="B24" s="26">
        <v>247</v>
      </c>
      <c r="C24" s="26">
        <v>235</v>
      </c>
      <c r="D24" s="43">
        <f>C24-B24</f>
        <v>-12</v>
      </c>
      <c r="E24" s="44"/>
      <c r="F24" s="7"/>
      <c r="G24" s="8" t="s">
        <v>24</v>
      </c>
      <c r="H24" s="7"/>
      <c r="I24" s="27">
        <v>26</v>
      </c>
      <c r="J24" s="45"/>
      <c r="K24" s="45"/>
      <c r="L24" s="46"/>
    </row>
    <row r="25" spans="1:12" x14ac:dyDescent="0.25">
      <c r="A25" s="25" t="s">
        <v>96</v>
      </c>
      <c r="B25" s="26">
        <v>519</v>
      </c>
      <c r="C25" s="26">
        <v>364</v>
      </c>
      <c r="D25" s="43">
        <f t="shared" ref="D25:D27" si="0">C25-B25</f>
        <v>-155</v>
      </c>
      <c r="E25" s="26"/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v>60</v>
      </c>
      <c r="C26" s="28">
        <v>217</v>
      </c>
      <c r="D26" s="43">
        <f t="shared" si="0"/>
        <v>157</v>
      </c>
      <c r="E26" s="28"/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26">
        <v>580</v>
      </c>
      <c r="C27" s="74">
        <v>580</v>
      </c>
      <c r="D27" s="43">
        <f t="shared" si="0"/>
        <v>0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29</v>
      </c>
      <c r="C28" s="73" t="s">
        <v>92</v>
      </c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f>30-12</f>
        <v>18</v>
      </c>
      <c r="C30" s="52">
        <v>27</v>
      </c>
      <c r="D30" s="52">
        <f>C30-B30</f>
        <v>9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12</v>
      </c>
      <c r="C31" s="47"/>
      <c r="D31" s="47"/>
      <c r="E31" s="47"/>
      <c r="F31" s="8"/>
      <c r="G31" s="8" t="s">
        <v>8</v>
      </c>
      <c r="H31" s="8"/>
      <c r="I31" s="52">
        <v>0</v>
      </c>
      <c r="J31" s="86">
        <v>24</v>
      </c>
      <c r="K31" s="88">
        <f>J31-I31</f>
        <v>24</v>
      </c>
      <c r="L31" s="87"/>
    </row>
    <row r="32" spans="1:12" x14ac:dyDescent="0.25">
      <c r="A32" s="25" t="s">
        <v>13</v>
      </c>
      <c r="B32" s="52">
        <v>52</v>
      </c>
      <c r="C32" s="80">
        <f>B32+D32</f>
        <v>70</v>
      </c>
      <c r="D32" s="80">
        <v>18</v>
      </c>
      <c r="E32" s="52"/>
      <c r="F32" s="8"/>
      <c r="G32" s="8" t="s">
        <v>13</v>
      </c>
      <c r="H32" s="8"/>
      <c r="I32" s="52">
        <v>35</v>
      </c>
      <c r="J32" s="86">
        <v>49</v>
      </c>
      <c r="K32" s="88">
        <f t="shared" ref="K32:K33" si="1">J32-I32</f>
        <v>14</v>
      </c>
      <c r="L32" s="87"/>
    </row>
    <row r="33" spans="1:12" x14ac:dyDescent="0.25">
      <c r="A33" s="25" t="s">
        <v>31</v>
      </c>
      <c r="B33" s="52">
        <v>0</v>
      </c>
      <c r="C33" s="80">
        <f>B33+D33</f>
        <v>9</v>
      </c>
      <c r="D33" s="80">
        <v>9</v>
      </c>
      <c r="E33" s="52"/>
      <c r="F33" s="8"/>
      <c r="G33" s="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104" t="s">
        <v>65</v>
      </c>
      <c r="D36" s="105"/>
      <c r="E36" s="105"/>
      <c r="F36" s="105"/>
      <c r="G36" s="106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103" t="s">
        <v>66</v>
      </c>
      <c r="D37" s="103"/>
      <c r="E37" s="103"/>
      <c r="F37" s="103"/>
      <c r="G37" s="10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107" t="s">
        <v>67</v>
      </c>
      <c r="D38" s="108"/>
      <c r="E38" s="108"/>
      <c r="F38" s="108"/>
      <c r="G38" s="109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17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58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 t="s">
        <v>56</v>
      </c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>
        <v>29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47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A19" sqref="A19"/>
    </sheetView>
  </sheetViews>
  <sheetFormatPr defaultRowHeight="15" x14ac:dyDescent="0.25"/>
  <cols>
    <col min="1" max="1" width="28.5703125" customWidth="1"/>
    <col min="8" max="8" width="13.42578125" customWidth="1"/>
  </cols>
  <sheetData>
    <row r="1" spans="1:12" ht="31.5" x14ac:dyDescent="0.5">
      <c r="A1" s="1" t="s">
        <v>47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47</v>
      </c>
      <c r="B4" s="15">
        <v>111700</v>
      </c>
      <c r="C4" s="15">
        <v>117800</v>
      </c>
      <c r="D4" s="15">
        <v>125900</v>
      </c>
      <c r="E4" s="15">
        <v>134000</v>
      </c>
      <c r="F4" s="15">
        <v>134700</v>
      </c>
      <c r="G4" s="16">
        <v>0.13</v>
      </c>
      <c r="H4" s="16">
        <v>0.21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59">
        <v>349</v>
      </c>
      <c r="C8" s="26" t="s">
        <v>9</v>
      </c>
      <c r="D8" s="26"/>
      <c r="E8" s="7"/>
      <c r="F8" s="8" t="s">
        <v>8</v>
      </c>
      <c r="G8" s="7"/>
      <c r="H8" s="59">
        <v>17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59">
        <v>30</v>
      </c>
      <c r="C9" s="27" t="s">
        <v>12</v>
      </c>
      <c r="D9" s="27"/>
      <c r="E9" s="7"/>
      <c r="F9" s="8" t="s">
        <v>13</v>
      </c>
      <c r="G9" s="7"/>
      <c r="H9" s="59">
        <v>20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59">
        <v>610</v>
      </c>
      <c r="C10" s="26" t="s">
        <v>10</v>
      </c>
      <c r="D10" s="28"/>
      <c r="E10" s="8"/>
      <c r="F10" s="8" t="s">
        <v>14</v>
      </c>
      <c r="G10" s="8"/>
      <c r="H10" s="59">
        <v>110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59">
        <v>99</v>
      </c>
      <c r="C11" s="26" t="s">
        <v>12</v>
      </c>
      <c r="D11" s="28"/>
      <c r="E11" s="8"/>
      <c r="F11" s="8" t="s">
        <v>16</v>
      </c>
      <c r="G11" s="8"/>
      <c r="H11" s="59">
        <v>70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60">
        <v>60</v>
      </c>
      <c r="C12" s="26" t="s">
        <v>12</v>
      </c>
      <c r="D12" s="55"/>
      <c r="E12" s="8"/>
      <c r="F12" s="8"/>
      <c r="G12" s="8"/>
      <c r="H12" s="8"/>
      <c r="I12" s="8"/>
      <c r="J12" s="8"/>
      <c r="K12" s="8"/>
      <c r="L12" s="9"/>
    </row>
    <row r="13" spans="1:12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61">
        <v>187</v>
      </c>
      <c r="C15" s="31" t="s">
        <v>9</v>
      </c>
      <c r="D15" s="31"/>
      <c r="E15" s="8"/>
      <c r="F15" s="8" t="s">
        <v>8</v>
      </c>
      <c r="G15" s="8"/>
      <c r="H15" s="61">
        <v>16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61">
        <v>60</v>
      </c>
      <c r="C16" s="27" t="s">
        <v>12</v>
      </c>
      <c r="D16" s="27"/>
      <c r="E16" s="8"/>
      <c r="F16" s="8" t="s">
        <v>13</v>
      </c>
      <c r="G16" s="8"/>
      <c r="H16" s="61">
        <v>20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61">
        <v>130</v>
      </c>
      <c r="C17" s="26" t="s">
        <v>10</v>
      </c>
      <c r="D17" s="26"/>
      <c r="E17" s="8"/>
      <c r="F17" s="8" t="s">
        <v>14</v>
      </c>
      <c r="G17" s="8"/>
      <c r="H17" s="61">
        <v>10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61">
        <v>10</v>
      </c>
      <c r="C18" s="27" t="s">
        <v>12</v>
      </c>
      <c r="D18" s="27"/>
      <c r="E18" s="8"/>
      <c r="F18" s="8" t="s">
        <v>16</v>
      </c>
      <c r="G18" s="8"/>
      <c r="H18" s="61">
        <v>30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67">
        <v>120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315</v>
      </c>
      <c r="C23" s="26">
        <v>192</v>
      </c>
      <c r="D23" s="43">
        <f>C23-B23</f>
        <v>-123</v>
      </c>
      <c r="E23" s="44"/>
      <c r="F23" s="7"/>
      <c r="G23" s="8" t="s">
        <v>8</v>
      </c>
      <c r="H23" s="7"/>
      <c r="I23" s="27"/>
      <c r="J23" s="45"/>
      <c r="K23" s="45"/>
      <c r="L23" s="46"/>
    </row>
    <row r="24" spans="1:12" x14ac:dyDescent="0.25">
      <c r="A24" s="25" t="s">
        <v>98</v>
      </c>
      <c r="B24" s="26">
        <v>476</v>
      </c>
      <c r="C24" s="26">
        <v>339</v>
      </c>
      <c r="D24" s="43">
        <f>C24-B24</f>
        <v>-137</v>
      </c>
      <c r="E24" s="26">
        <v>80</v>
      </c>
      <c r="F24" s="7"/>
      <c r="G24" s="8" t="s">
        <v>24</v>
      </c>
      <c r="H24" s="7"/>
      <c r="I24" s="64"/>
      <c r="J24" s="45"/>
      <c r="K24" s="45"/>
      <c r="L24" s="46"/>
    </row>
    <row r="25" spans="1:12" x14ac:dyDescent="0.25">
      <c r="A25" s="25" t="s">
        <v>96</v>
      </c>
      <c r="B25" s="26">
        <v>256</v>
      </c>
      <c r="C25" s="26">
        <v>526</v>
      </c>
      <c r="D25" s="43">
        <f t="shared" ref="D25:D28" si="0">C25-B25</f>
        <v>270</v>
      </c>
      <c r="E25" s="26"/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v>161</v>
      </c>
      <c r="C26" s="28">
        <v>371</v>
      </c>
      <c r="D26" s="43">
        <f t="shared" si="0"/>
        <v>210</v>
      </c>
      <c r="E26" s="28"/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26">
        <v>1380</v>
      </c>
      <c r="C27" s="74">
        <v>1355</v>
      </c>
      <c r="D27" s="43">
        <f t="shared" si="0"/>
        <v>-25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26</v>
      </c>
      <c r="C28" s="73">
        <v>26</v>
      </c>
      <c r="D28" s="43">
        <f t="shared" si="0"/>
        <v>0</v>
      </c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f>310-5</f>
        <v>305</v>
      </c>
      <c r="C30" s="52">
        <v>137</v>
      </c>
      <c r="D30" s="84">
        <f>C30-B30</f>
        <v>-168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5</v>
      </c>
      <c r="C31" s="47"/>
      <c r="D31" s="47"/>
      <c r="E31" s="52"/>
      <c r="F31" s="8"/>
      <c r="G31" s="8" t="s">
        <v>8</v>
      </c>
      <c r="H31" s="8"/>
      <c r="I31" s="52">
        <v>40</v>
      </c>
      <c r="J31" s="86">
        <v>23</v>
      </c>
      <c r="K31" s="88">
        <f>J31-I31</f>
        <v>-17</v>
      </c>
      <c r="L31" s="87"/>
    </row>
    <row r="32" spans="1:12" x14ac:dyDescent="0.25">
      <c r="A32" s="25" t="s">
        <v>13</v>
      </c>
      <c r="B32" s="52">
        <v>39</v>
      </c>
      <c r="C32" s="80">
        <f>B32+D32</f>
        <v>106</v>
      </c>
      <c r="D32" s="80">
        <v>67</v>
      </c>
      <c r="E32" s="52"/>
      <c r="F32" s="8"/>
      <c r="G32" s="8" t="s">
        <v>13</v>
      </c>
      <c r="H32" s="8"/>
      <c r="I32" s="52">
        <v>7</v>
      </c>
      <c r="J32" s="86">
        <v>46</v>
      </c>
      <c r="K32" s="88">
        <f t="shared" ref="K32:K33" si="1">J32-I32</f>
        <v>39</v>
      </c>
      <c r="L32" s="87"/>
    </row>
    <row r="33" spans="1:12" x14ac:dyDescent="0.25">
      <c r="A33" s="25" t="s">
        <v>31</v>
      </c>
      <c r="B33" s="52">
        <v>21</v>
      </c>
      <c r="C33" s="80">
        <f>B33+D33</f>
        <v>52</v>
      </c>
      <c r="D33" s="80">
        <v>31</v>
      </c>
      <c r="E33" s="52"/>
      <c r="F33" s="8"/>
      <c r="G33" s="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7" t="s">
        <v>68</v>
      </c>
      <c r="D36" s="98"/>
      <c r="E36" s="98"/>
      <c r="F36" s="98"/>
      <c r="G36" s="99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 t="s">
        <v>69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 t="s">
        <v>56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24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70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 t="s">
        <v>71</v>
      </c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>
        <v>26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33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E46" sqref="E46"/>
    </sheetView>
  </sheetViews>
  <sheetFormatPr defaultRowHeight="15" x14ac:dyDescent="0.25"/>
  <cols>
    <col min="1" max="1" width="28.140625" customWidth="1"/>
    <col min="8" max="8" width="13.28515625" customWidth="1"/>
  </cols>
  <sheetData>
    <row r="1" spans="1:12" ht="31.5" x14ac:dyDescent="0.5">
      <c r="A1" s="1" t="s">
        <v>48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48</v>
      </c>
      <c r="B4" s="15">
        <v>101800</v>
      </c>
      <c r="C4" s="15">
        <v>103300</v>
      </c>
      <c r="D4" s="15">
        <v>105100</v>
      </c>
      <c r="E4" s="15">
        <v>107100</v>
      </c>
      <c r="F4" s="15">
        <v>108200</v>
      </c>
      <c r="G4" s="16">
        <v>0.03</v>
      </c>
      <c r="H4" s="16">
        <v>0.06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59">
        <v>129</v>
      </c>
      <c r="C8" s="26" t="s">
        <v>9</v>
      </c>
      <c r="D8" s="26"/>
      <c r="E8" s="7"/>
      <c r="F8" s="8" t="s">
        <v>8</v>
      </c>
      <c r="G8" s="7"/>
      <c r="H8" s="59">
        <v>3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59">
        <v>0</v>
      </c>
      <c r="C9" s="27" t="s">
        <v>12</v>
      </c>
      <c r="D9" s="27"/>
      <c r="E9" s="7"/>
      <c r="F9" s="8" t="s">
        <v>13</v>
      </c>
      <c r="G9" s="7"/>
      <c r="H9" s="59" t="s">
        <v>64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59">
        <v>480</v>
      </c>
      <c r="C10" s="26" t="s">
        <v>10</v>
      </c>
      <c r="D10" s="28"/>
      <c r="E10" s="8"/>
      <c r="F10" s="8" t="s">
        <v>14</v>
      </c>
      <c r="G10" s="8"/>
      <c r="H10" s="59">
        <v>100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59">
        <v>101</v>
      </c>
      <c r="C11" s="26" t="s">
        <v>12</v>
      </c>
      <c r="D11" s="28"/>
      <c r="E11" s="8"/>
      <c r="F11" s="8" t="s">
        <v>16</v>
      </c>
      <c r="G11" s="8"/>
      <c r="H11" s="59">
        <v>70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61">
        <v>80</v>
      </c>
      <c r="C12" s="26" t="s">
        <v>12</v>
      </c>
      <c r="D12" s="55"/>
      <c r="E12" s="8"/>
      <c r="F12" s="8"/>
      <c r="G12" s="8"/>
      <c r="H12" s="8"/>
      <c r="I12" s="8"/>
      <c r="J12" s="8"/>
      <c r="K12" s="8"/>
      <c r="L12" s="9"/>
    </row>
    <row r="13" spans="1:12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61">
        <v>41</v>
      </c>
      <c r="C15" s="31" t="s">
        <v>9</v>
      </c>
      <c r="D15" s="31"/>
      <c r="E15" s="8"/>
      <c r="F15" s="8" t="s">
        <v>8</v>
      </c>
      <c r="G15" s="8"/>
      <c r="H15" s="61">
        <v>12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61">
        <v>10</v>
      </c>
      <c r="C16" s="27" t="s">
        <v>12</v>
      </c>
      <c r="D16" s="27"/>
      <c r="E16" s="8"/>
      <c r="F16" s="8" t="s">
        <v>13</v>
      </c>
      <c r="G16" s="8"/>
      <c r="H16" s="61">
        <v>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61">
        <v>100</v>
      </c>
      <c r="C17" s="26" t="s">
        <v>10</v>
      </c>
      <c r="D17" s="26"/>
      <c r="E17" s="8"/>
      <c r="F17" s="8" t="s">
        <v>14</v>
      </c>
      <c r="G17" s="8"/>
      <c r="H17" s="59" t="s">
        <v>64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59" t="s">
        <v>64</v>
      </c>
      <c r="C18" s="27" t="s">
        <v>12</v>
      </c>
      <c r="D18" s="27"/>
      <c r="E18" s="8"/>
      <c r="F18" s="8" t="s">
        <v>16</v>
      </c>
      <c r="G18" s="8"/>
      <c r="H18" s="59" t="s">
        <v>64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67">
        <v>70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124</v>
      </c>
      <c r="C23" s="26">
        <v>131</v>
      </c>
      <c r="D23" s="43">
        <f>C23-B23</f>
        <v>7</v>
      </c>
      <c r="E23" s="44"/>
      <c r="F23" s="7"/>
      <c r="G23" s="8" t="s">
        <v>8</v>
      </c>
      <c r="H23" s="7"/>
      <c r="I23" s="27"/>
      <c r="J23" s="45"/>
      <c r="K23" s="45"/>
      <c r="L23" s="46"/>
    </row>
    <row r="24" spans="1:12" x14ac:dyDescent="0.25">
      <c r="A24" s="25" t="s">
        <v>98</v>
      </c>
      <c r="B24" s="26">
        <v>175</v>
      </c>
      <c r="C24" s="26">
        <v>231</v>
      </c>
      <c r="D24" s="43">
        <f>C24-B24</f>
        <v>56</v>
      </c>
      <c r="E24" s="44"/>
      <c r="F24" s="7"/>
      <c r="G24" s="8" t="s">
        <v>24</v>
      </c>
      <c r="H24" s="7"/>
      <c r="I24" s="64"/>
      <c r="J24" s="45"/>
      <c r="K24" s="45"/>
      <c r="L24" s="46"/>
    </row>
    <row r="25" spans="1:12" x14ac:dyDescent="0.25">
      <c r="A25" s="25" t="s">
        <v>96</v>
      </c>
      <c r="B25" s="26">
        <v>328</v>
      </c>
      <c r="C25" s="26">
        <v>357</v>
      </c>
      <c r="D25" s="43">
        <f t="shared" ref="D25:D27" si="0">C25-B25</f>
        <v>29</v>
      </c>
      <c r="E25" s="26"/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f>58+60</f>
        <v>118</v>
      </c>
      <c r="C26" s="28">
        <v>172</v>
      </c>
      <c r="D26" s="43">
        <f t="shared" si="0"/>
        <v>54</v>
      </c>
      <c r="E26" s="28"/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26">
        <v>950</v>
      </c>
      <c r="C27" s="74">
        <v>950</v>
      </c>
      <c r="D27" s="43">
        <f t="shared" si="0"/>
        <v>0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20</v>
      </c>
      <c r="C28" s="73" t="s">
        <v>92</v>
      </c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f>94-3</f>
        <v>91</v>
      </c>
      <c r="C30" s="52">
        <v>31</v>
      </c>
      <c r="D30" s="84">
        <f>C30-B30</f>
        <v>-60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3</v>
      </c>
      <c r="C31" s="47"/>
      <c r="D31" s="47"/>
      <c r="E31" s="47"/>
      <c r="F31" s="8"/>
      <c r="G31" s="8" t="s">
        <v>8</v>
      </c>
      <c r="H31" s="8"/>
      <c r="I31" s="52">
        <v>19</v>
      </c>
      <c r="J31" s="86">
        <v>20</v>
      </c>
      <c r="K31" s="88">
        <f>J31-I31</f>
        <v>1</v>
      </c>
      <c r="L31" s="87"/>
    </row>
    <row r="32" spans="1:12" x14ac:dyDescent="0.25">
      <c r="A32" s="25" t="s">
        <v>13</v>
      </c>
      <c r="B32" s="52">
        <v>35</v>
      </c>
      <c r="C32" s="80">
        <f>B32+D32</f>
        <v>54</v>
      </c>
      <c r="D32" s="80">
        <v>19</v>
      </c>
      <c r="E32" s="52"/>
      <c r="F32" s="8"/>
      <c r="G32" s="8" t="s">
        <v>13</v>
      </c>
      <c r="H32" s="8"/>
      <c r="I32" s="52">
        <v>33</v>
      </c>
      <c r="J32" s="86">
        <v>41</v>
      </c>
      <c r="K32" s="88">
        <f t="shared" ref="K32:K33" si="1">J32-I32</f>
        <v>8</v>
      </c>
      <c r="L32" s="87"/>
    </row>
    <row r="33" spans="1:12" x14ac:dyDescent="0.25">
      <c r="A33" s="25" t="s">
        <v>31</v>
      </c>
      <c r="B33" s="52">
        <v>0</v>
      </c>
      <c r="C33" s="80">
        <f>B33+D33</f>
        <v>6</v>
      </c>
      <c r="D33" s="80">
        <v>6</v>
      </c>
      <c r="E33" s="52"/>
      <c r="F33" s="8"/>
      <c r="G33" s="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4" t="s">
        <v>72</v>
      </c>
      <c r="D36" s="98"/>
      <c r="E36" s="98"/>
      <c r="F36" s="98"/>
      <c r="G36" s="99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 t="s">
        <v>73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/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22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39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 t="s">
        <v>74</v>
      </c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>
        <v>20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40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E45" sqref="E45"/>
    </sheetView>
  </sheetViews>
  <sheetFormatPr defaultRowHeight="15" x14ac:dyDescent="0.25"/>
  <cols>
    <col min="1" max="1" width="28.28515625" customWidth="1"/>
    <col min="7" max="7" width="13.28515625" customWidth="1"/>
    <col min="10" max="10" width="10.7109375" bestFit="1" customWidth="1"/>
  </cols>
  <sheetData>
    <row r="1" spans="1:12" ht="31.5" x14ac:dyDescent="0.5">
      <c r="A1" s="1" t="s">
        <v>0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0</v>
      </c>
      <c r="B4" s="15">
        <v>155800</v>
      </c>
      <c r="C4" s="15">
        <v>159200</v>
      </c>
      <c r="D4" s="15">
        <v>161100</v>
      </c>
      <c r="E4" s="15">
        <v>162700</v>
      </c>
      <c r="F4" s="15">
        <v>167800</v>
      </c>
      <c r="G4" s="16">
        <v>0.03</v>
      </c>
      <c r="H4" s="16">
        <v>0.08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26">
        <v>219</v>
      </c>
      <c r="C8" s="26" t="s">
        <v>9</v>
      </c>
      <c r="D8" s="26"/>
      <c r="E8" s="7"/>
      <c r="F8" s="8" t="s">
        <v>8</v>
      </c>
      <c r="G8" s="7"/>
      <c r="H8" s="26">
        <v>17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26">
        <v>30</v>
      </c>
      <c r="C9" s="27" t="s">
        <v>12</v>
      </c>
      <c r="D9" s="27"/>
      <c r="E9" s="7"/>
      <c r="F9" s="8" t="s">
        <v>13</v>
      </c>
      <c r="G9" s="7"/>
      <c r="H9" s="26">
        <v>20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26">
        <v>590</v>
      </c>
      <c r="C10" s="26" t="s">
        <v>10</v>
      </c>
      <c r="D10" s="28"/>
      <c r="E10" s="8"/>
      <c r="F10" s="8" t="s">
        <v>14</v>
      </c>
      <c r="G10" s="8"/>
      <c r="H10" s="26">
        <v>120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26">
        <v>259</v>
      </c>
      <c r="C11" s="26" t="s">
        <v>12</v>
      </c>
      <c r="D11" s="28"/>
      <c r="E11" s="8"/>
      <c r="F11" s="8" t="s">
        <v>16</v>
      </c>
      <c r="G11" s="8"/>
      <c r="H11" s="26">
        <v>90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27">
        <v>60</v>
      </c>
      <c r="C12" s="26" t="s">
        <v>12</v>
      </c>
      <c r="D12" s="29"/>
      <c r="E12" s="8"/>
      <c r="F12" s="8"/>
      <c r="G12" s="8"/>
      <c r="H12" s="8"/>
      <c r="I12" s="8"/>
      <c r="J12" s="8"/>
      <c r="K12" s="8"/>
      <c r="L12" s="9"/>
    </row>
    <row r="13" spans="1:12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29">
        <v>68</v>
      </c>
      <c r="C15" s="31" t="s">
        <v>9</v>
      </c>
      <c r="D15" s="31"/>
      <c r="E15" s="8"/>
      <c r="F15" s="8" t="s">
        <v>8</v>
      </c>
      <c r="G15" s="8"/>
      <c r="H15" s="29">
        <v>16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29">
        <v>100</v>
      </c>
      <c r="C16" s="27" t="s">
        <v>12</v>
      </c>
      <c r="D16" s="27"/>
      <c r="E16" s="8"/>
      <c r="F16" s="8" t="s">
        <v>13</v>
      </c>
      <c r="G16" s="8"/>
      <c r="H16" s="29">
        <v>10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29">
        <v>150</v>
      </c>
      <c r="C17" s="26" t="s">
        <v>10</v>
      </c>
      <c r="D17" s="26"/>
      <c r="E17" s="8"/>
      <c r="F17" s="8" t="s">
        <v>14</v>
      </c>
      <c r="G17" s="8"/>
      <c r="H17" s="29">
        <v>10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29">
        <v>10</v>
      </c>
      <c r="C18" s="27" t="s">
        <v>12</v>
      </c>
      <c r="D18" s="27"/>
      <c r="E18" s="8"/>
      <c r="F18" s="8" t="s">
        <v>16</v>
      </c>
      <c r="G18" s="8"/>
      <c r="H18" s="29">
        <v>20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34">
        <v>140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192</v>
      </c>
      <c r="C23" s="26">
        <v>209</v>
      </c>
      <c r="D23" s="43">
        <f>C23-B23</f>
        <v>17</v>
      </c>
      <c r="E23" s="44"/>
      <c r="F23" s="7"/>
      <c r="G23" s="8" t="s">
        <v>8</v>
      </c>
      <c r="H23" s="7"/>
      <c r="I23" s="27">
        <v>21</v>
      </c>
      <c r="J23" s="45"/>
      <c r="K23" s="45"/>
      <c r="L23" s="46"/>
    </row>
    <row r="24" spans="1:12" x14ac:dyDescent="0.25">
      <c r="A24" s="25" t="s">
        <v>98</v>
      </c>
      <c r="B24" s="26">
        <v>419</v>
      </c>
      <c r="C24" s="26">
        <v>368</v>
      </c>
      <c r="D24" s="43">
        <f>C24-B24</f>
        <v>-51</v>
      </c>
      <c r="E24" s="44"/>
      <c r="F24" s="7"/>
      <c r="G24" s="8" t="s">
        <v>24</v>
      </c>
      <c r="H24" s="7"/>
      <c r="I24" s="64"/>
      <c r="J24" s="45"/>
      <c r="K24" s="45"/>
      <c r="L24" s="46"/>
    </row>
    <row r="25" spans="1:12" x14ac:dyDescent="0.25">
      <c r="A25" s="25" t="s">
        <v>96</v>
      </c>
      <c r="B25" s="26">
        <v>558</v>
      </c>
      <c r="C25" s="26">
        <v>571</v>
      </c>
      <c r="D25" s="43">
        <f t="shared" ref="D25:D27" si="0">C25-B25</f>
        <v>13</v>
      </c>
      <c r="E25" s="26"/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v>97</v>
      </c>
      <c r="C26" s="28">
        <v>210</v>
      </c>
      <c r="D26" s="43">
        <f t="shared" si="0"/>
        <v>113</v>
      </c>
      <c r="E26" s="28"/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26">
        <v>1780</v>
      </c>
      <c r="C27" s="74">
        <v>1780</v>
      </c>
      <c r="D27" s="43">
        <f t="shared" si="0"/>
        <v>0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22</v>
      </c>
      <c r="C28" s="73"/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f>135-24</f>
        <v>111</v>
      </c>
      <c r="C30" s="52">
        <v>50</v>
      </c>
      <c r="D30" s="84">
        <f>C30-B30</f>
        <v>-61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24</v>
      </c>
      <c r="C31" s="47"/>
      <c r="D31" s="47"/>
      <c r="E31" s="47"/>
      <c r="F31" s="8"/>
      <c r="G31" s="8" t="s">
        <v>8</v>
      </c>
      <c r="H31" s="8"/>
      <c r="I31" s="52">
        <v>13</v>
      </c>
      <c r="J31" s="86">
        <v>31</v>
      </c>
      <c r="K31" s="88">
        <f>J31-I31</f>
        <v>18</v>
      </c>
      <c r="L31" s="87"/>
    </row>
    <row r="32" spans="1:12" x14ac:dyDescent="0.25">
      <c r="A32" s="25" t="s">
        <v>13</v>
      </c>
      <c r="B32" s="52">
        <v>83</v>
      </c>
      <c r="C32" s="80">
        <f>B32+D32</f>
        <v>105</v>
      </c>
      <c r="D32" s="80">
        <v>22</v>
      </c>
      <c r="E32" s="52"/>
      <c r="F32" s="8"/>
      <c r="G32" s="8" t="s">
        <v>13</v>
      </c>
      <c r="H32" s="8"/>
      <c r="I32" s="52">
        <f>38+9</f>
        <v>47</v>
      </c>
      <c r="J32" s="86">
        <v>62</v>
      </c>
      <c r="K32" s="88">
        <f t="shared" ref="K32:K33" si="1">J32-I32</f>
        <v>15</v>
      </c>
      <c r="L32" s="87"/>
    </row>
    <row r="33" spans="1:12" x14ac:dyDescent="0.25">
      <c r="A33" s="25" t="s">
        <v>31</v>
      </c>
      <c r="B33" s="52">
        <v>17</v>
      </c>
      <c r="C33" s="80">
        <f>B33+D33</f>
        <v>27</v>
      </c>
      <c r="D33" s="80">
        <v>10</v>
      </c>
      <c r="E33" s="52"/>
      <c r="F33" s="8"/>
      <c r="G33" s="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7" t="s">
        <v>33</v>
      </c>
      <c r="D36" s="98"/>
      <c r="E36" s="98"/>
      <c r="F36" s="98"/>
      <c r="G36" s="99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>
        <v>0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 t="s">
        <v>36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33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39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/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6"/>
      <c r="D42" s="56"/>
      <c r="E42" s="56"/>
      <c r="F42" s="56"/>
      <c r="G42" s="56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/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40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C44" sqref="C44"/>
    </sheetView>
  </sheetViews>
  <sheetFormatPr defaultRowHeight="15" x14ac:dyDescent="0.25"/>
  <cols>
    <col min="1" max="1" width="28.7109375" customWidth="1"/>
    <col min="8" max="8" width="12.7109375" customWidth="1"/>
    <col min="9" max="9" width="9.42578125" customWidth="1"/>
    <col min="10" max="10" width="10.7109375" bestFit="1" customWidth="1"/>
  </cols>
  <sheetData>
    <row r="1" spans="1:12" ht="31.5" x14ac:dyDescent="0.5">
      <c r="A1" s="1" t="s">
        <v>49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49</v>
      </c>
      <c r="B4" s="15">
        <v>115400</v>
      </c>
      <c r="C4" s="15">
        <v>115000</v>
      </c>
      <c r="D4" s="15">
        <v>115500</v>
      </c>
      <c r="E4" s="15">
        <v>115400</v>
      </c>
      <c r="F4" s="15">
        <v>115800</v>
      </c>
      <c r="G4" s="16">
        <v>0</v>
      </c>
      <c r="H4" s="16">
        <v>0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59">
        <v>120</v>
      </c>
      <c r="C8" s="26" t="s">
        <v>9</v>
      </c>
      <c r="D8" s="26"/>
      <c r="E8" s="7"/>
      <c r="F8" s="8" t="s">
        <v>8</v>
      </c>
      <c r="G8" s="7"/>
      <c r="H8" s="59">
        <v>12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59">
        <v>10</v>
      </c>
      <c r="C9" s="27" t="s">
        <v>12</v>
      </c>
      <c r="D9" s="27"/>
      <c r="E9" s="7"/>
      <c r="F9" s="8" t="s">
        <v>13</v>
      </c>
      <c r="G9" s="7"/>
      <c r="H9" s="59">
        <v>20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59">
        <v>500</v>
      </c>
      <c r="C10" s="26" t="s">
        <v>10</v>
      </c>
      <c r="D10" s="28"/>
      <c r="E10" s="8"/>
      <c r="F10" s="8" t="s">
        <v>14</v>
      </c>
      <c r="G10" s="8"/>
      <c r="H10" s="62">
        <v>80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59">
        <v>77</v>
      </c>
      <c r="C11" s="26" t="s">
        <v>12</v>
      </c>
      <c r="D11" s="28"/>
      <c r="E11" s="8"/>
      <c r="F11" s="8" t="s">
        <v>16</v>
      </c>
      <c r="G11" s="8"/>
      <c r="H11" s="62">
        <v>50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60">
        <v>50</v>
      </c>
      <c r="C12" s="26" t="s">
        <v>12</v>
      </c>
      <c r="D12" s="55"/>
      <c r="E12" s="8"/>
      <c r="F12" s="8"/>
      <c r="G12" s="8"/>
      <c r="H12" s="8"/>
      <c r="I12" s="8"/>
      <c r="J12" s="8"/>
      <c r="K12" s="8"/>
      <c r="L12" s="9"/>
    </row>
    <row r="13" spans="1:12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61">
        <v>29</v>
      </c>
      <c r="C15" s="31" t="s">
        <v>9</v>
      </c>
      <c r="D15" s="31"/>
      <c r="E15" s="8"/>
      <c r="F15" s="8" t="s">
        <v>8</v>
      </c>
      <c r="G15" s="8"/>
      <c r="H15" s="61">
        <v>16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61">
        <v>50</v>
      </c>
      <c r="C16" s="27" t="s">
        <v>12</v>
      </c>
      <c r="D16" s="27"/>
      <c r="E16" s="8"/>
      <c r="F16" s="8" t="s">
        <v>13</v>
      </c>
      <c r="G16" s="8"/>
      <c r="H16" s="59" t="s">
        <v>64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61">
        <v>90</v>
      </c>
      <c r="C17" s="26" t="s">
        <v>10</v>
      </c>
      <c r="D17" s="26"/>
      <c r="E17" s="8"/>
      <c r="F17" s="8" t="s">
        <v>14</v>
      </c>
      <c r="G17" s="8"/>
      <c r="H17" s="61">
        <v>10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59" t="s">
        <v>64</v>
      </c>
      <c r="C18" s="27" t="s">
        <v>12</v>
      </c>
      <c r="D18" s="27"/>
      <c r="E18" s="8"/>
      <c r="F18" s="8" t="s">
        <v>16</v>
      </c>
      <c r="G18" s="8"/>
      <c r="H18" s="63">
        <v>10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67">
        <v>40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282</v>
      </c>
      <c r="C23" s="26">
        <v>170</v>
      </c>
      <c r="D23" s="43">
        <f>C23-B23</f>
        <v>-112</v>
      </c>
      <c r="E23" s="44"/>
      <c r="F23" s="7"/>
      <c r="G23" s="8" t="s">
        <v>8</v>
      </c>
      <c r="H23" s="7"/>
      <c r="I23" s="27">
        <v>22</v>
      </c>
      <c r="J23" s="45"/>
      <c r="K23" s="45"/>
      <c r="L23" s="46"/>
    </row>
    <row r="24" spans="1:12" x14ac:dyDescent="0.25">
      <c r="A24" s="25" t="s">
        <v>98</v>
      </c>
      <c r="B24" s="26">
        <v>30</v>
      </c>
      <c r="C24" s="26">
        <v>300</v>
      </c>
      <c r="D24" s="43">
        <f>C24-B24</f>
        <v>270</v>
      </c>
      <c r="E24" s="44"/>
      <c r="F24" s="7"/>
      <c r="G24" s="8" t="s">
        <v>24</v>
      </c>
      <c r="H24" s="7"/>
      <c r="I24" s="64"/>
      <c r="J24" s="45"/>
      <c r="K24" s="45"/>
      <c r="L24" s="46"/>
    </row>
    <row r="25" spans="1:12" x14ac:dyDescent="0.25">
      <c r="A25" s="25" t="s">
        <v>96</v>
      </c>
      <c r="B25" s="26">
        <v>326</v>
      </c>
      <c r="C25" s="26">
        <v>465</v>
      </c>
      <c r="D25" s="43">
        <f t="shared" ref="D25:D27" si="0">C25-B25</f>
        <v>139</v>
      </c>
      <c r="E25" s="26">
        <v>80</v>
      </c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v>20</v>
      </c>
      <c r="C26" s="28">
        <v>132</v>
      </c>
      <c r="D26" s="43">
        <f t="shared" si="0"/>
        <v>112</v>
      </c>
      <c r="E26" s="28">
        <v>50</v>
      </c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26">
        <v>1680</v>
      </c>
      <c r="C27" s="74">
        <v>1680</v>
      </c>
      <c r="D27" s="43">
        <f t="shared" si="0"/>
        <v>0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53</v>
      </c>
      <c r="C28" s="73"/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v>64</v>
      </c>
      <c r="C30" s="52">
        <v>21</v>
      </c>
      <c r="D30" s="84">
        <f>C30-B30</f>
        <v>-43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0</v>
      </c>
      <c r="C31" s="47"/>
      <c r="D31" s="47"/>
      <c r="E31" s="47"/>
      <c r="F31" s="8"/>
      <c r="G31" s="8" t="s">
        <v>8</v>
      </c>
      <c r="H31" s="8"/>
      <c r="I31" s="52">
        <v>0</v>
      </c>
      <c r="J31" s="86">
        <v>21</v>
      </c>
      <c r="K31" s="88">
        <f>J31-I31</f>
        <v>21</v>
      </c>
      <c r="L31" s="87"/>
    </row>
    <row r="32" spans="1:12" x14ac:dyDescent="0.25">
      <c r="A32" s="25" t="s">
        <v>13</v>
      </c>
      <c r="B32" s="52">
        <v>13</v>
      </c>
      <c r="C32" s="80">
        <f>B32+D32</f>
        <v>22</v>
      </c>
      <c r="D32" s="80">
        <v>9</v>
      </c>
      <c r="E32" s="52"/>
      <c r="F32" s="8"/>
      <c r="G32" s="8" t="s">
        <v>13</v>
      </c>
      <c r="H32" s="8"/>
      <c r="I32" s="52">
        <v>50</v>
      </c>
      <c r="J32" s="86">
        <v>42</v>
      </c>
      <c r="K32" s="88">
        <f t="shared" ref="K32:K33" si="1">J32-I32</f>
        <v>-8</v>
      </c>
      <c r="L32" s="87"/>
    </row>
    <row r="33" spans="1:12" x14ac:dyDescent="0.25">
      <c r="A33" s="25" t="s">
        <v>31</v>
      </c>
      <c r="B33" s="52">
        <v>37</v>
      </c>
      <c r="C33" s="80">
        <f>B33+D33</f>
        <v>41</v>
      </c>
      <c r="D33" s="80">
        <v>4</v>
      </c>
      <c r="E33" s="52"/>
      <c r="F33" s="8"/>
      <c r="G33" s="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7" t="s">
        <v>33</v>
      </c>
      <c r="D36" s="98"/>
      <c r="E36" s="98"/>
      <c r="F36" s="98"/>
      <c r="G36" s="99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 t="s">
        <v>75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/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22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39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 t="s">
        <v>56</v>
      </c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>
        <v>53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40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E46" sqref="E46"/>
    </sheetView>
  </sheetViews>
  <sheetFormatPr defaultRowHeight="15" x14ac:dyDescent="0.25"/>
  <cols>
    <col min="1" max="1" width="28.140625" customWidth="1"/>
    <col min="8" max="8" width="13.42578125" customWidth="1"/>
    <col min="10" max="10" width="10.7109375" bestFit="1" customWidth="1"/>
  </cols>
  <sheetData>
    <row r="1" spans="1:12" ht="31.5" x14ac:dyDescent="0.5">
      <c r="A1" s="1" t="s">
        <v>50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50</v>
      </c>
      <c r="B4" s="15">
        <v>108200</v>
      </c>
      <c r="C4" s="15">
        <v>109800</v>
      </c>
      <c r="D4" s="15">
        <v>112100</v>
      </c>
      <c r="E4" s="15">
        <v>114100</v>
      </c>
      <c r="F4" s="15">
        <v>116100</v>
      </c>
      <c r="G4" s="16">
        <v>0.04</v>
      </c>
      <c r="H4" s="16">
        <v>7.0000000000000007E-2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59">
        <v>320</v>
      </c>
      <c r="C8" s="26" t="s">
        <v>9</v>
      </c>
      <c r="D8" s="26"/>
      <c r="E8" s="7"/>
      <c r="F8" s="8" t="s">
        <v>8</v>
      </c>
      <c r="G8" s="7"/>
      <c r="H8" s="59">
        <v>38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59">
        <v>50</v>
      </c>
      <c r="C9" s="27" t="s">
        <v>12</v>
      </c>
      <c r="D9" s="27"/>
      <c r="E9" s="7"/>
      <c r="F9" s="8" t="s">
        <v>13</v>
      </c>
      <c r="G9" s="7"/>
      <c r="H9" s="59">
        <v>40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59">
        <v>550</v>
      </c>
      <c r="C10" s="26" t="s">
        <v>10</v>
      </c>
      <c r="D10" s="28"/>
      <c r="E10" s="8"/>
      <c r="F10" s="8" t="s">
        <v>14</v>
      </c>
      <c r="G10" s="8"/>
      <c r="H10" s="59">
        <v>140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59">
        <v>96</v>
      </c>
      <c r="C11" s="26" t="s">
        <v>12</v>
      </c>
      <c r="D11" s="28"/>
      <c r="E11" s="8"/>
      <c r="F11" s="8" t="s">
        <v>16</v>
      </c>
      <c r="G11" s="8"/>
      <c r="H11" s="59">
        <v>130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60">
        <v>120</v>
      </c>
      <c r="C12" s="26" t="s">
        <v>12</v>
      </c>
      <c r="D12" s="55"/>
      <c r="E12" s="8"/>
      <c r="F12" s="8"/>
      <c r="G12" s="8"/>
      <c r="H12" s="8"/>
      <c r="I12" s="8"/>
      <c r="J12" s="8"/>
      <c r="K12" s="8"/>
      <c r="L12" s="9"/>
    </row>
    <row r="13" spans="1:12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61">
        <v>186</v>
      </c>
      <c r="C15" s="31" t="s">
        <v>9</v>
      </c>
      <c r="D15" s="31"/>
      <c r="E15" s="8"/>
      <c r="F15" s="8" t="s">
        <v>8</v>
      </c>
      <c r="G15" s="8"/>
      <c r="H15" s="61">
        <v>33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61">
        <v>120</v>
      </c>
      <c r="C16" s="27" t="s">
        <v>12</v>
      </c>
      <c r="D16" s="27"/>
      <c r="E16" s="8"/>
      <c r="F16" s="8" t="s">
        <v>13</v>
      </c>
      <c r="G16" s="8"/>
      <c r="H16" s="61">
        <v>10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61">
        <v>210</v>
      </c>
      <c r="C17" s="26" t="s">
        <v>10</v>
      </c>
      <c r="D17" s="26"/>
      <c r="E17" s="8"/>
      <c r="F17" s="8" t="s">
        <v>14</v>
      </c>
      <c r="G17" s="8"/>
      <c r="H17" s="61">
        <v>10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61">
        <v>20</v>
      </c>
      <c r="C18" s="27" t="s">
        <v>12</v>
      </c>
      <c r="D18" s="27"/>
      <c r="E18" s="8"/>
      <c r="F18" s="8" t="s">
        <v>16</v>
      </c>
      <c r="G18" s="8"/>
      <c r="H18" s="61">
        <v>20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67">
        <v>120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337</v>
      </c>
      <c r="C23" s="26">
        <v>183</v>
      </c>
      <c r="D23" s="43">
        <f>C23-B23</f>
        <v>-154</v>
      </c>
      <c r="E23" s="44"/>
      <c r="F23" s="7"/>
      <c r="G23" s="8" t="s">
        <v>8</v>
      </c>
      <c r="H23" s="7"/>
      <c r="I23" s="27">
        <v>54</v>
      </c>
      <c r="J23" s="45"/>
      <c r="K23" s="45"/>
      <c r="L23" s="46"/>
    </row>
    <row r="24" spans="1:12" x14ac:dyDescent="0.25">
      <c r="A24" s="25" t="s">
        <v>98</v>
      </c>
      <c r="B24" s="26">
        <v>419</v>
      </c>
      <c r="C24" s="26">
        <v>324</v>
      </c>
      <c r="D24" s="43">
        <f>C24-B24</f>
        <v>-95</v>
      </c>
      <c r="E24" s="44"/>
      <c r="F24" s="7"/>
      <c r="G24" s="8" t="s">
        <v>24</v>
      </c>
      <c r="H24" s="7"/>
      <c r="I24" s="27">
        <v>24</v>
      </c>
      <c r="J24" s="45"/>
      <c r="K24" s="45"/>
      <c r="L24" s="46"/>
    </row>
    <row r="25" spans="1:12" x14ac:dyDescent="0.25">
      <c r="A25" s="25" t="s">
        <v>96</v>
      </c>
      <c r="B25" s="26">
        <v>276</v>
      </c>
      <c r="C25" s="26">
        <v>502</v>
      </c>
      <c r="D25" s="43">
        <f t="shared" ref="D25:D28" si="0">C25-B25</f>
        <v>226</v>
      </c>
      <c r="E25" s="26">
        <v>202</v>
      </c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v>39</v>
      </c>
      <c r="C26" s="28">
        <v>273</v>
      </c>
      <c r="D26" s="43">
        <f t="shared" si="0"/>
        <v>234</v>
      </c>
      <c r="E26" s="28">
        <v>84</v>
      </c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26">
        <v>2160</v>
      </c>
      <c r="C27" s="74">
        <v>2160</v>
      </c>
      <c r="D27" s="43">
        <f t="shared" si="0"/>
        <v>0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20</v>
      </c>
      <c r="C28" s="73">
        <v>20</v>
      </c>
      <c r="D28" s="43">
        <f t="shared" si="0"/>
        <v>0</v>
      </c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f>376-7</f>
        <v>369</v>
      </c>
      <c r="C30" s="52">
        <v>139</v>
      </c>
      <c r="D30" s="84">
        <f>C30-B30</f>
        <v>-230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7</v>
      </c>
      <c r="C31" s="47"/>
      <c r="D31" s="47"/>
      <c r="E31" s="47"/>
      <c r="F31" s="8"/>
      <c r="G31" s="8" t="s">
        <v>8</v>
      </c>
      <c r="H31" s="8"/>
      <c r="I31" s="52">
        <v>51</v>
      </c>
      <c r="J31" s="86">
        <v>20</v>
      </c>
      <c r="K31" s="88">
        <f>J31-I31</f>
        <v>-31</v>
      </c>
      <c r="L31" s="87"/>
    </row>
    <row r="32" spans="1:12" x14ac:dyDescent="0.25">
      <c r="A32" s="25" t="s">
        <v>13</v>
      </c>
      <c r="B32" s="52">
        <v>13</v>
      </c>
      <c r="C32" s="80">
        <f>B32+D32</f>
        <v>73</v>
      </c>
      <c r="D32" s="80">
        <v>60</v>
      </c>
      <c r="E32" s="52"/>
      <c r="F32" s="48"/>
      <c r="G32" s="48" t="s">
        <v>13</v>
      </c>
      <c r="H32" s="8"/>
      <c r="I32" s="52">
        <v>41</v>
      </c>
      <c r="J32" s="86">
        <v>41</v>
      </c>
      <c r="K32" s="88">
        <f t="shared" ref="K32:K33" si="1">J32-I32</f>
        <v>0</v>
      </c>
      <c r="L32" s="87"/>
    </row>
    <row r="33" spans="1:12" x14ac:dyDescent="0.25">
      <c r="A33" s="25" t="s">
        <v>31</v>
      </c>
      <c r="B33" s="52">
        <v>37</v>
      </c>
      <c r="C33" s="80">
        <f>B33+D33</f>
        <v>65</v>
      </c>
      <c r="D33" s="80">
        <v>28</v>
      </c>
      <c r="E33" s="52"/>
      <c r="F33" s="48"/>
      <c r="G33" s="4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x14ac:dyDescent="0.25">
      <c r="A36" s="54" t="s">
        <v>32</v>
      </c>
      <c r="B36" s="4"/>
      <c r="C36" s="97" t="s">
        <v>76</v>
      </c>
      <c r="D36" s="98"/>
      <c r="E36" s="98"/>
      <c r="F36" s="98"/>
      <c r="G36" s="99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 t="s">
        <v>56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 t="s">
        <v>56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23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39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 t="s">
        <v>77</v>
      </c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>
        <v>20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28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>
      <selection activeCell="I43" sqref="I43"/>
    </sheetView>
  </sheetViews>
  <sheetFormatPr defaultRowHeight="15" x14ac:dyDescent="0.25"/>
  <cols>
    <col min="1" max="1" width="28.5703125" customWidth="1"/>
    <col min="8" max="8" width="13.140625" customWidth="1"/>
    <col min="10" max="10" width="10.7109375" bestFit="1" customWidth="1"/>
  </cols>
  <sheetData>
    <row r="1" spans="1:12" ht="31.5" x14ac:dyDescent="0.5">
      <c r="A1" s="1" t="s">
        <v>51</v>
      </c>
      <c r="B1" s="2"/>
      <c r="C1" s="3"/>
      <c r="D1" s="3"/>
      <c r="E1" s="3"/>
      <c r="F1" s="3"/>
      <c r="G1" s="3"/>
      <c r="H1" s="3"/>
      <c r="I1" s="4"/>
      <c r="J1" s="4"/>
      <c r="K1" s="4"/>
      <c r="L1" s="5"/>
    </row>
    <row r="2" spans="1:12" ht="15.75" thickBot="1" x14ac:dyDescent="0.3">
      <c r="A2" s="6" t="s">
        <v>1</v>
      </c>
      <c r="B2" s="7"/>
      <c r="C2" s="7"/>
      <c r="D2" s="7"/>
      <c r="E2" s="7"/>
      <c r="F2" s="7"/>
      <c r="G2" s="7"/>
      <c r="H2" s="7"/>
      <c r="I2" s="8"/>
      <c r="J2" s="8"/>
      <c r="K2" s="8"/>
      <c r="L2" s="9"/>
    </row>
    <row r="3" spans="1:12" ht="60" x14ac:dyDescent="0.25">
      <c r="A3" s="10"/>
      <c r="B3" s="11">
        <v>2011</v>
      </c>
      <c r="C3" s="11">
        <v>2016</v>
      </c>
      <c r="D3" s="11">
        <v>2021</v>
      </c>
      <c r="E3" s="11">
        <v>2026</v>
      </c>
      <c r="F3" s="11">
        <v>2031</v>
      </c>
      <c r="G3" s="12" t="s">
        <v>2</v>
      </c>
      <c r="H3" s="12" t="s">
        <v>3</v>
      </c>
      <c r="I3" s="8"/>
      <c r="J3" s="13"/>
      <c r="K3" s="8"/>
      <c r="L3" s="9"/>
    </row>
    <row r="4" spans="1:12" ht="15.75" thickBot="1" x14ac:dyDescent="0.3">
      <c r="A4" s="14" t="s">
        <v>51</v>
      </c>
      <c r="B4" s="15">
        <v>136300</v>
      </c>
      <c r="C4" s="15">
        <v>140100</v>
      </c>
      <c r="D4" s="15">
        <v>144200</v>
      </c>
      <c r="E4" s="15">
        <v>148000</v>
      </c>
      <c r="F4" s="15">
        <v>151700</v>
      </c>
      <c r="G4" s="16">
        <v>0.06</v>
      </c>
      <c r="H4" s="16">
        <v>0.11</v>
      </c>
      <c r="I4" s="17"/>
      <c r="J4" s="18" t="s">
        <v>107</v>
      </c>
      <c r="K4" s="17"/>
      <c r="L4" s="19"/>
    </row>
    <row r="5" spans="1:12" ht="15.75" thickBot="1" x14ac:dyDescent="0.3">
      <c r="A5" s="20"/>
      <c r="B5" s="20"/>
      <c r="C5" s="20"/>
      <c r="D5" s="20"/>
      <c r="E5" s="20"/>
      <c r="F5" s="20"/>
      <c r="G5" s="20"/>
      <c r="H5" s="20"/>
    </row>
    <row r="6" spans="1:12" ht="18.75" x14ac:dyDescent="0.3">
      <c r="A6" s="21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4"/>
      <c r="L6" s="5"/>
    </row>
    <row r="7" spans="1:12" x14ac:dyDescent="0.25">
      <c r="A7" s="6" t="s">
        <v>5</v>
      </c>
      <c r="B7" s="23" t="s">
        <v>6</v>
      </c>
      <c r="C7" s="24">
        <v>2021</v>
      </c>
      <c r="D7" s="23">
        <v>2031</v>
      </c>
      <c r="E7" s="7"/>
      <c r="F7" s="7" t="s">
        <v>7</v>
      </c>
      <c r="G7" s="7"/>
      <c r="H7" s="23" t="s">
        <v>6</v>
      </c>
      <c r="I7" s="24">
        <v>2021</v>
      </c>
      <c r="J7" s="23">
        <v>2031</v>
      </c>
      <c r="K7" s="8"/>
      <c r="L7" s="9"/>
    </row>
    <row r="8" spans="1:12" x14ac:dyDescent="0.25">
      <c r="A8" s="25" t="s">
        <v>8</v>
      </c>
      <c r="B8" s="59">
        <v>236</v>
      </c>
      <c r="C8" s="26" t="s">
        <v>9</v>
      </c>
      <c r="D8" s="26"/>
      <c r="E8" s="7"/>
      <c r="F8" s="8" t="s">
        <v>8</v>
      </c>
      <c r="G8" s="7"/>
      <c r="H8" s="59">
        <v>25</v>
      </c>
      <c r="I8" s="26" t="s">
        <v>10</v>
      </c>
      <c r="J8" s="26"/>
      <c r="K8" s="8"/>
      <c r="L8" s="9"/>
    </row>
    <row r="9" spans="1:12" x14ac:dyDescent="0.25">
      <c r="A9" s="25" t="s">
        <v>11</v>
      </c>
      <c r="B9" s="59">
        <v>1</v>
      </c>
      <c r="C9" s="27" t="s">
        <v>12</v>
      </c>
      <c r="D9" s="27"/>
      <c r="E9" s="7"/>
      <c r="F9" s="8" t="s">
        <v>13</v>
      </c>
      <c r="G9" s="7"/>
      <c r="H9" s="59" t="s">
        <v>64</v>
      </c>
      <c r="I9" s="27" t="s">
        <v>12</v>
      </c>
      <c r="J9" s="27"/>
      <c r="K9" s="8"/>
      <c r="L9" s="9"/>
    </row>
    <row r="10" spans="1:12" x14ac:dyDescent="0.25">
      <c r="A10" s="25" t="s">
        <v>14</v>
      </c>
      <c r="B10" s="59">
        <v>680</v>
      </c>
      <c r="C10" s="26" t="s">
        <v>10</v>
      </c>
      <c r="D10" s="28"/>
      <c r="E10" s="8"/>
      <c r="F10" s="8" t="s">
        <v>14</v>
      </c>
      <c r="G10" s="8"/>
      <c r="H10" s="59">
        <v>140</v>
      </c>
      <c r="I10" s="26" t="s">
        <v>10</v>
      </c>
      <c r="J10" s="26"/>
      <c r="K10" s="8"/>
      <c r="L10" s="9"/>
    </row>
    <row r="11" spans="1:12" x14ac:dyDescent="0.25">
      <c r="A11" s="25" t="s">
        <v>15</v>
      </c>
      <c r="B11" s="59">
        <v>90</v>
      </c>
      <c r="C11" s="26" t="s">
        <v>12</v>
      </c>
      <c r="D11" s="28"/>
      <c r="E11" s="8"/>
      <c r="F11" s="8" t="s">
        <v>16</v>
      </c>
      <c r="G11" s="8"/>
      <c r="H11" s="59">
        <v>50</v>
      </c>
      <c r="I11" s="27" t="s">
        <v>12</v>
      </c>
      <c r="J11" s="27"/>
      <c r="K11" s="8"/>
      <c r="L11" s="9"/>
    </row>
    <row r="12" spans="1:12" x14ac:dyDescent="0.25">
      <c r="A12" s="25" t="s">
        <v>16</v>
      </c>
      <c r="B12" s="60">
        <v>30</v>
      </c>
      <c r="C12" s="26" t="s">
        <v>12</v>
      </c>
      <c r="D12" s="55"/>
      <c r="E12" s="8"/>
      <c r="F12" s="8"/>
      <c r="G12" s="8"/>
      <c r="H12" s="8"/>
      <c r="I12" s="8"/>
      <c r="J12" s="8"/>
      <c r="K12" s="8"/>
      <c r="L12" s="9"/>
    </row>
    <row r="13" spans="1:12" x14ac:dyDescent="0.25">
      <c r="A13" s="25"/>
      <c r="B13" s="8"/>
      <c r="C13" s="30"/>
      <c r="D13" s="30"/>
      <c r="E13" s="8"/>
      <c r="F13" s="8"/>
      <c r="G13" s="8"/>
      <c r="H13" s="8"/>
      <c r="I13" s="30"/>
      <c r="J13" s="30"/>
      <c r="K13" s="8"/>
      <c r="L13" s="9"/>
    </row>
    <row r="14" spans="1:12" x14ac:dyDescent="0.25">
      <c r="A14" s="6" t="s">
        <v>17</v>
      </c>
      <c r="B14" s="23" t="s">
        <v>6</v>
      </c>
      <c r="C14" s="24">
        <v>2021</v>
      </c>
      <c r="D14" s="23">
        <v>2031</v>
      </c>
      <c r="E14" s="7"/>
      <c r="F14" s="7" t="s">
        <v>18</v>
      </c>
      <c r="G14" s="7"/>
      <c r="H14" s="23" t="s">
        <v>6</v>
      </c>
      <c r="I14" s="24">
        <v>2021</v>
      </c>
      <c r="J14" s="23">
        <v>2031</v>
      </c>
      <c r="K14" s="8"/>
      <c r="L14" s="9"/>
    </row>
    <row r="15" spans="1:12" x14ac:dyDescent="0.25">
      <c r="A15" s="25" t="s">
        <v>8</v>
      </c>
      <c r="B15" s="61">
        <v>80</v>
      </c>
      <c r="C15" s="31" t="s">
        <v>9</v>
      </c>
      <c r="D15" s="31"/>
      <c r="E15" s="8"/>
      <c r="F15" s="8" t="s">
        <v>8</v>
      </c>
      <c r="G15" s="8"/>
      <c r="H15" s="61">
        <v>16</v>
      </c>
      <c r="I15" s="31" t="s">
        <v>9</v>
      </c>
      <c r="J15" s="31"/>
      <c r="K15" s="8"/>
      <c r="L15" s="32"/>
    </row>
    <row r="16" spans="1:12" x14ac:dyDescent="0.25">
      <c r="A16" s="25" t="s">
        <v>13</v>
      </c>
      <c r="B16" s="61">
        <v>80</v>
      </c>
      <c r="C16" s="27" t="s">
        <v>12</v>
      </c>
      <c r="D16" s="27"/>
      <c r="E16" s="8"/>
      <c r="F16" s="8" t="s">
        <v>13</v>
      </c>
      <c r="G16" s="8"/>
      <c r="H16" s="61">
        <v>10</v>
      </c>
      <c r="I16" s="27" t="s">
        <v>12</v>
      </c>
      <c r="J16" s="27"/>
      <c r="K16" s="8"/>
      <c r="L16" s="9"/>
    </row>
    <row r="17" spans="1:12" x14ac:dyDescent="0.25">
      <c r="A17" s="25" t="s">
        <v>14</v>
      </c>
      <c r="B17" s="61">
        <v>210</v>
      </c>
      <c r="C17" s="26" t="s">
        <v>10</v>
      </c>
      <c r="D17" s="26"/>
      <c r="E17" s="8"/>
      <c r="F17" s="8" t="s">
        <v>14</v>
      </c>
      <c r="G17" s="8"/>
      <c r="H17" s="59" t="s">
        <v>64</v>
      </c>
      <c r="I17" s="26" t="s">
        <v>10</v>
      </c>
      <c r="J17" s="26"/>
      <c r="K17" s="8"/>
      <c r="L17" s="9"/>
    </row>
    <row r="18" spans="1:12" x14ac:dyDescent="0.25">
      <c r="A18" s="25" t="s">
        <v>19</v>
      </c>
      <c r="B18" s="61">
        <v>10</v>
      </c>
      <c r="C18" s="27" t="s">
        <v>12</v>
      </c>
      <c r="D18" s="27"/>
      <c r="E18" s="8"/>
      <c r="F18" s="8" t="s">
        <v>16</v>
      </c>
      <c r="G18" s="8"/>
      <c r="H18" s="61">
        <v>8</v>
      </c>
      <c r="I18" s="27" t="s">
        <v>12</v>
      </c>
      <c r="J18" s="27"/>
      <c r="K18" s="8"/>
      <c r="L18" s="9"/>
    </row>
    <row r="19" spans="1:12" ht="15.75" thickBot="1" x14ac:dyDescent="0.3">
      <c r="A19" s="33" t="s">
        <v>16</v>
      </c>
      <c r="B19" s="67">
        <v>80</v>
      </c>
      <c r="C19" s="35" t="s">
        <v>12</v>
      </c>
      <c r="D19" s="35"/>
      <c r="E19" s="17"/>
      <c r="F19" s="17"/>
      <c r="G19" s="17"/>
      <c r="H19" s="36"/>
      <c r="I19" s="37"/>
      <c r="J19" s="37"/>
      <c r="K19" s="17"/>
      <c r="L19" s="19"/>
    </row>
    <row r="20" spans="1:12" ht="15.75" thickBot="1" x14ac:dyDescent="0.3"/>
    <row r="21" spans="1:12" ht="18.75" x14ac:dyDescent="0.3">
      <c r="A21" s="21" t="s">
        <v>20</v>
      </c>
      <c r="B21" s="4"/>
      <c r="C21" s="38"/>
      <c r="D21" s="39" t="s">
        <v>21</v>
      </c>
      <c r="E21" s="38"/>
      <c r="F21" s="38"/>
      <c r="G21" s="38"/>
      <c r="H21" s="38"/>
      <c r="I21" s="38"/>
      <c r="J21" s="38"/>
      <c r="K21" s="38"/>
      <c r="L21" s="40"/>
    </row>
    <row r="22" spans="1:12" x14ac:dyDescent="0.25">
      <c r="A22" s="6" t="s">
        <v>5</v>
      </c>
      <c r="B22" s="23" t="s">
        <v>22</v>
      </c>
      <c r="C22" s="23">
        <v>2021</v>
      </c>
      <c r="D22" s="41" t="s">
        <v>23</v>
      </c>
      <c r="E22" s="23" t="s">
        <v>95</v>
      </c>
      <c r="F22" s="7"/>
      <c r="G22" s="7" t="s">
        <v>7</v>
      </c>
      <c r="H22" s="7"/>
      <c r="I22" s="23" t="s">
        <v>22</v>
      </c>
      <c r="J22" s="23">
        <v>2021</v>
      </c>
      <c r="K22" s="41" t="s">
        <v>23</v>
      </c>
      <c r="L22" s="42" t="s">
        <v>95</v>
      </c>
    </row>
    <row r="23" spans="1:12" x14ac:dyDescent="0.25">
      <c r="A23" s="25" t="s">
        <v>97</v>
      </c>
      <c r="B23" s="26">
        <v>173</v>
      </c>
      <c r="C23" s="26">
        <v>171</v>
      </c>
      <c r="D23" s="43">
        <f>C23-B23</f>
        <v>-2</v>
      </c>
      <c r="E23" s="44"/>
      <c r="F23" s="7"/>
      <c r="G23" s="8" t="s">
        <v>8</v>
      </c>
      <c r="H23" s="7"/>
      <c r="I23" s="27">
        <v>64</v>
      </c>
      <c r="J23" s="45"/>
      <c r="K23" s="45"/>
      <c r="L23" s="46"/>
    </row>
    <row r="24" spans="1:12" x14ac:dyDescent="0.25">
      <c r="A24" s="25" t="s">
        <v>98</v>
      </c>
      <c r="B24" s="26">
        <v>297</v>
      </c>
      <c r="C24" s="26">
        <v>301</v>
      </c>
      <c r="D24" s="43">
        <f>C24-B24</f>
        <v>4</v>
      </c>
      <c r="E24" s="44"/>
      <c r="F24" s="7"/>
      <c r="G24" s="8" t="s">
        <v>24</v>
      </c>
      <c r="H24" s="7"/>
      <c r="I24" s="64"/>
      <c r="J24" s="45"/>
      <c r="K24" s="45"/>
      <c r="L24" s="46"/>
    </row>
    <row r="25" spans="1:12" x14ac:dyDescent="0.25">
      <c r="A25" s="25" t="s">
        <v>96</v>
      </c>
      <c r="B25" s="26">
        <v>190</v>
      </c>
      <c r="C25" s="26">
        <v>466</v>
      </c>
      <c r="D25" s="43">
        <f t="shared" ref="D25:D26" si="0">C25-B25</f>
        <v>276</v>
      </c>
      <c r="E25" s="26">
        <f>60+75</f>
        <v>135</v>
      </c>
      <c r="F25" s="7"/>
      <c r="G25" s="8" t="s">
        <v>26</v>
      </c>
      <c r="H25" s="7"/>
      <c r="I25" s="64"/>
      <c r="J25" s="45"/>
      <c r="K25" s="45"/>
      <c r="L25" s="46"/>
    </row>
    <row r="26" spans="1:12" x14ac:dyDescent="0.25">
      <c r="A26" s="25" t="s">
        <v>25</v>
      </c>
      <c r="B26" s="26">
        <v>51</v>
      </c>
      <c r="C26" s="28">
        <v>290</v>
      </c>
      <c r="D26" s="43">
        <f t="shared" si="0"/>
        <v>239</v>
      </c>
      <c r="E26" s="28">
        <v>96</v>
      </c>
      <c r="F26" s="8"/>
      <c r="G26" s="8" t="s">
        <v>28</v>
      </c>
      <c r="H26" s="8"/>
      <c r="I26" s="52"/>
      <c r="J26" s="47"/>
      <c r="K26" s="47"/>
      <c r="L26" s="46"/>
    </row>
    <row r="27" spans="1:12" x14ac:dyDescent="0.25">
      <c r="A27" s="25" t="s">
        <v>27</v>
      </c>
      <c r="B27" s="26">
        <v>1820</v>
      </c>
      <c r="C27" s="74">
        <v>1820</v>
      </c>
      <c r="D27" s="43">
        <v>-36</v>
      </c>
      <c r="E27" s="28"/>
      <c r="F27" s="8"/>
      <c r="G27" s="8"/>
      <c r="H27" s="8"/>
      <c r="I27" s="48"/>
      <c r="J27" s="48"/>
      <c r="K27" s="48"/>
      <c r="L27" s="49"/>
    </row>
    <row r="28" spans="1:12" x14ac:dyDescent="0.25">
      <c r="A28" s="25" t="s">
        <v>29</v>
      </c>
      <c r="B28" s="73">
        <v>79</v>
      </c>
      <c r="C28" s="73" t="s">
        <v>92</v>
      </c>
      <c r="D28" s="43"/>
      <c r="E28" s="73"/>
      <c r="F28" s="8"/>
      <c r="G28" s="8"/>
      <c r="H28" s="8"/>
      <c r="I28" s="8"/>
      <c r="J28" s="8"/>
      <c r="K28" s="8"/>
      <c r="L28" s="9"/>
    </row>
    <row r="29" spans="1:12" x14ac:dyDescent="0.25">
      <c r="A29" s="6" t="s">
        <v>17</v>
      </c>
      <c r="B29" s="23" t="s">
        <v>22</v>
      </c>
      <c r="C29" s="23">
        <v>2021</v>
      </c>
      <c r="D29" s="41" t="s">
        <v>23</v>
      </c>
      <c r="E29" s="23" t="s">
        <v>95</v>
      </c>
      <c r="F29" s="50"/>
      <c r="G29" s="50"/>
      <c r="H29" s="50"/>
      <c r="I29" s="50"/>
      <c r="J29" s="50"/>
      <c r="K29" s="50"/>
      <c r="L29" s="51"/>
    </row>
    <row r="30" spans="1:12" x14ac:dyDescent="0.25">
      <c r="A30" s="25" t="s">
        <v>8</v>
      </c>
      <c r="B30" s="52">
        <f>219-50</f>
        <v>169</v>
      </c>
      <c r="C30" s="52">
        <v>68</v>
      </c>
      <c r="D30" s="84">
        <f>C30-B30</f>
        <v>-101</v>
      </c>
      <c r="E30" s="52"/>
      <c r="F30" s="7"/>
      <c r="G30" s="7" t="s">
        <v>18</v>
      </c>
      <c r="H30" s="7"/>
      <c r="I30" s="23" t="s">
        <v>22</v>
      </c>
      <c r="J30" s="23">
        <v>2021</v>
      </c>
      <c r="K30" s="41" t="s">
        <v>23</v>
      </c>
      <c r="L30" s="42" t="s">
        <v>95</v>
      </c>
    </row>
    <row r="31" spans="1:12" x14ac:dyDescent="0.25">
      <c r="A31" s="53" t="s">
        <v>30</v>
      </c>
      <c r="B31" s="52">
        <v>50</v>
      </c>
      <c r="C31" s="47"/>
      <c r="D31" s="47"/>
      <c r="E31" s="47"/>
      <c r="F31" s="8"/>
      <c r="G31" s="8" t="s">
        <v>8</v>
      </c>
      <c r="H31" s="8"/>
      <c r="I31" s="52">
        <v>26</v>
      </c>
      <c r="J31" s="86">
        <v>28</v>
      </c>
      <c r="K31" s="88">
        <f>J31-I31</f>
        <v>2</v>
      </c>
      <c r="L31" s="87"/>
    </row>
    <row r="32" spans="1:12" x14ac:dyDescent="0.25">
      <c r="A32" s="25" t="s">
        <v>13</v>
      </c>
      <c r="B32" s="52">
        <v>7</v>
      </c>
      <c r="C32" s="80">
        <f>B32+D32</f>
        <v>36</v>
      </c>
      <c r="D32" s="80">
        <v>29</v>
      </c>
      <c r="E32" s="52"/>
      <c r="F32" s="48"/>
      <c r="G32" s="48" t="s">
        <v>13</v>
      </c>
      <c r="H32" s="8"/>
      <c r="I32" s="52">
        <v>38</v>
      </c>
      <c r="J32" s="86">
        <v>55</v>
      </c>
      <c r="K32" s="88">
        <f t="shared" ref="K32:K33" si="1">J32-I32</f>
        <v>17</v>
      </c>
      <c r="L32" s="87"/>
    </row>
    <row r="33" spans="1:12" x14ac:dyDescent="0.25">
      <c r="A33" s="25" t="s">
        <v>31</v>
      </c>
      <c r="B33" s="52">
        <v>73</v>
      </c>
      <c r="C33" s="80">
        <f>B33+D33</f>
        <v>87</v>
      </c>
      <c r="D33" s="80">
        <v>14</v>
      </c>
      <c r="E33" s="52"/>
      <c r="F33" s="48"/>
      <c r="G33" s="48" t="s">
        <v>31</v>
      </c>
      <c r="H33" s="8"/>
      <c r="I33" s="52"/>
      <c r="J33" s="86"/>
      <c r="K33" s="88">
        <f t="shared" si="1"/>
        <v>0</v>
      </c>
      <c r="L33" s="87"/>
    </row>
    <row r="34" spans="1:12" ht="15.75" thickBot="1" x14ac:dyDescent="0.3">
      <c r="A34" s="33"/>
      <c r="B34" s="17"/>
      <c r="C34" s="17"/>
      <c r="D34" s="17"/>
      <c r="E34" s="79"/>
      <c r="F34" s="79"/>
      <c r="G34" s="79"/>
      <c r="H34" s="17"/>
      <c r="I34" s="17"/>
      <c r="J34" s="17"/>
      <c r="K34" s="17"/>
      <c r="L34" s="19"/>
    </row>
    <row r="35" spans="1:12" ht="15.75" thickBot="1" x14ac:dyDescent="0.3"/>
    <row r="36" spans="1:12" ht="26.25" customHeight="1" x14ac:dyDescent="0.25">
      <c r="A36" s="54" t="s">
        <v>32</v>
      </c>
      <c r="B36" s="4"/>
      <c r="C36" s="110" t="s">
        <v>78</v>
      </c>
      <c r="D36" s="111"/>
      <c r="E36" s="111"/>
      <c r="F36" s="111"/>
      <c r="G36" s="112"/>
      <c r="H36" s="4"/>
      <c r="I36" s="4"/>
      <c r="J36" s="4"/>
      <c r="K36" s="4"/>
      <c r="L36" s="5"/>
    </row>
    <row r="37" spans="1:12" x14ac:dyDescent="0.25">
      <c r="A37" s="25" t="s">
        <v>34</v>
      </c>
      <c r="B37" s="8"/>
      <c r="C37" s="91" t="s">
        <v>79</v>
      </c>
      <c r="D37" s="92"/>
      <c r="E37" s="92"/>
      <c r="F37" s="92"/>
      <c r="G37" s="93"/>
      <c r="H37" s="8"/>
      <c r="I37" s="8"/>
      <c r="J37" s="8"/>
      <c r="K37" s="8"/>
      <c r="L37" s="9"/>
    </row>
    <row r="38" spans="1:12" x14ac:dyDescent="0.25">
      <c r="A38" s="25" t="s">
        <v>35</v>
      </c>
      <c r="B38" s="8"/>
      <c r="C38" s="91" t="s">
        <v>56</v>
      </c>
      <c r="D38" s="92"/>
      <c r="E38" s="92"/>
      <c r="F38" s="92"/>
      <c r="G38" s="93"/>
      <c r="H38" s="8"/>
      <c r="I38" s="8"/>
      <c r="J38" s="8"/>
      <c r="K38" s="8"/>
      <c r="L38" s="9"/>
    </row>
    <row r="39" spans="1:12" x14ac:dyDescent="0.25">
      <c r="A39" s="25" t="s">
        <v>37</v>
      </c>
      <c r="B39" s="8"/>
      <c r="C39" s="91">
        <v>33</v>
      </c>
      <c r="D39" s="92"/>
      <c r="E39" s="92"/>
      <c r="F39" s="92"/>
      <c r="G39" s="93"/>
      <c r="H39" s="8"/>
      <c r="I39" s="8"/>
      <c r="J39" s="8"/>
      <c r="K39" s="8"/>
      <c r="L39" s="9"/>
    </row>
    <row r="40" spans="1:12" x14ac:dyDescent="0.25">
      <c r="A40" s="25" t="s">
        <v>38</v>
      </c>
      <c r="B40" s="8"/>
      <c r="C40" s="91" t="s">
        <v>39</v>
      </c>
      <c r="D40" s="92"/>
      <c r="E40" s="92"/>
      <c r="F40" s="92"/>
      <c r="G40" s="93"/>
      <c r="H40" s="8"/>
      <c r="I40" s="8"/>
      <c r="J40" s="8"/>
      <c r="K40" s="8"/>
      <c r="L40" s="9"/>
    </row>
    <row r="41" spans="1:12" x14ac:dyDescent="0.25">
      <c r="A41" s="25" t="s">
        <v>40</v>
      </c>
      <c r="B41" s="8"/>
      <c r="C41" s="103" t="s">
        <v>109</v>
      </c>
      <c r="D41" s="103"/>
      <c r="E41" s="103"/>
      <c r="F41" s="103"/>
      <c r="G41" s="103"/>
      <c r="H41" s="8"/>
      <c r="I41" s="8"/>
      <c r="J41" s="8"/>
      <c r="K41" s="8"/>
      <c r="L41" s="9"/>
    </row>
    <row r="42" spans="1:12" x14ac:dyDescent="0.25">
      <c r="A42" s="25"/>
      <c r="B42" s="8"/>
      <c r="C42" s="58"/>
      <c r="D42" s="58"/>
      <c r="E42" s="58"/>
      <c r="F42" s="58"/>
      <c r="G42" s="58"/>
      <c r="H42" s="8"/>
      <c r="I42" s="8"/>
      <c r="J42" s="8"/>
      <c r="K42" s="8"/>
      <c r="L42" s="9"/>
    </row>
    <row r="43" spans="1:12" x14ac:dyDescent="0.25">
      <c r="A43" s="25" t="s">
        <v>41</v>
      </c>
      <c r="B43" s="8"/>
      <c r="C43" s="91" t="s">
        <v>94</v>
      </c>
      <c r="D43" s="92"/>
      <c r="E43" s="92"/>
      <c r="F43" s="92"/>
      <c r="G43" s="93"/>
      <c r="H43" s="8"/>
      <c r="I43" s="8"/>
      <c r="J43" s="8"/>
      <c r="K43" s="8"/>
      <c r="L43" s="9"/>
    </row>
    <row r="44" spans="1:12" ht="15.75" thickBot="1" x14ac:dyDescent="0.3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9"/>
    </row>
    <row r="45" spans="1:12" ht="15.75" thickBot="1" x14ac:dyDescent="0.3">
      <c r="A45" s="25" t="s">
        <v>91</v>
      </c>
      <c r="B45" s="8"/>
      <c r="C45" s="8"/>
      <c r="D45" s="8"/>
      <c r="E45" s="71">
        <v>40</v>
      </c>
      <c r="F45" s="8"/>
      <c r="G45" s="8"/>
      <c r="H45" s="8"/>
      <c r="I45" s="8"/>
      <c r="J45" s="8"/>
      <c r="K45" s="8"/>
      <c r="L45" s="9"/>
    </row>
    <row r="46" spans="1:12" ht="15.75" thickBot="1" x14ac:dyDescent="0.3">
      <c r="A46" s="25" t="s">
        <v>42</v>
      </c>
      <c r="B46" s="8"/>
      <c r="C46" s="8"/>
      <c r="D46" s="8"/>
      <c r="E46" s="71"/>
      <c r="F46" s="8"/>
      <c r="G46" s="8"/>
      <c r="H46" s="8"/>
      <c r="I46" s="8"/>
      <c r="J46" s="8"/>
      <c r="K46" s="8"/>
      <c r="L46" s="9"/>
    </row>
    <row r="47" spans="1:12" x14ac:dyDescent="0.25">
      <c r="A47" s="25" t="s">
        <v>43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9"/>
    </row>
    <row r="48" spans="1:12" ht="15.75" thickBot="1" x14ac:dyDescent="0.3">
      <c r="A48" s="33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9"/>
    </row>
  </sheetData>
  <mergeCells count="7">
    <mergeCell ref="C43:G43"/>
    <mergeCell ref="C36:G36"/>
    <mergeCell ref="C37:G37"/>
    <mergeCell ref="C38:G38"/>
    <mergeCell ref="C39:G39"/>
    <mergeCell ref="C40:G40"/>
    <mergeCell ref="C41:G4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ABC</vt:lpstr>
      <vt:lpstr>CCC</vt:lpstr>
      <vt:lpstr>DBC</vt:lpstr>
      <vt:lpstr>DDC</vt:lpstr>
      <vt:lpstr>GBC</vt:lpstr>
      <vt:lpstr>MBC</vt:lpstr>
      <vt:lpstr>SDC</vt:lpstr>
      <vt:lpstr>SHDC</vt:lpstr>
      <vt:lpstr>SBC</vt:lpstr>
      <vt:lpstr>TDC</vt:lpstr>
      <vt:lpstr>TMBC</vt:lpstr>
      <vt:lpstr>TWBC</vt:lpstr>
      <vt:lpstr>KENT</vt:lpstr>
      <vt:lpstr>Version Control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Smith [Sykes]</dc:creator>
  <cp:lastModifiedBy>Pow, Jennifer - Non KCC Agilisys</cp:lastModifiedBy>
  <cp:lastPrinted>2016-11-02T11:34:13Z</cp:lastPrinted>
  <dcterms:created xsi:type="dcterms:W3CDTF">2014-03-27T10:11:30Z</dcterms:created>
  <dcterms:modified xsi:type="dcterms:W3CDTF">2016-11-17T09:37:34Z</dcterms:modified>
</cp:coreProperties>
</file>